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4D10449-BEA6-43F2-9866-E406CFC6684E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Q31" i="17"/>
  <c r="AP19" i="17"/>
  <c r="AA43" i="17"/>
  <c r="AA44" i="17" s="1"/>
  <c r="AB43" i="17"/>
  <c r="AC43" i="17" s="1"/>
  <c r="AA31" i="17"/>
  <c r="AP31" i="17" s="1"/>
  <c r="AB31" i="17"/>
  <c r="AA20" i="17"/>
  <c r="AP20" i="17" s="1"/>
  <c r="AA19" i="17"/>
  <c r="AB19" i="17"/>
  <c r="AC19" i="17"/>
  <c r="L43" i="17"/>
  <c r="L44" i="17" s="1"/>
  <c r="M43" i="17"/>
  <c r="N43" i="17" s="1"/>
  <c r="L31" i="17"/>
  <c r="L32" i="17" s="1"/>
  <c r="M31" i="17"/>
  <c r="N31" i="17"/>
  <c r="L20" i="17"/>
  <c r="L19" i="17"/>
  <c r="M19" i="17"/>
  <c r="N19" i="17"/>
  <c r="AP43" i="16"/>
  <c r="AQ43" i="16"/>
  <c r="AA44" i="16"/>
  <c r="AA43" i="16"/>
  <c r="AB43" i="16"/>
  <c r="AC43" i="16"/>
  <c r="AR43" i="16" s="1"/>
  <c r="AA31" i="16"/>
  <c r="AB31" i="16"/>
  <c r="AA32" i="16" s="1"/>
  <c r="AC31" i="16"/>
  <c r="AA19" i="16"/>
  <c r="AP19" i="16" s="1"/>
  <c r="AB19" i="16"/>
  <c r="AQ19" i="16" s="1"/>
  <c r="AC19" i="16"/>
  <c r="L43" i="16"/>
  <c r="L44" i="16" s="1"/>
  <c r="AP44" i="16" s="1"/>
  <c r="M43" i="16"/>
  <c r="N43" i="16"/>
  <c r="L31" i="16"/>
  <c r="L32" i="16" s="1"/>
  <c r="M31" i="16"/>
  <c r="L19" i="16"/>
  <c r="M19" i="16"/>
  <c r="AP31" i="15"/>
  <c r="AQ31" i="15"/>
  <c r="AR31" i="15"/>
  <c r="AA43" i="15"/>
  <c r="AB43" i="15"/>
  <c r="AA31" i="15"/>
  <c r="AB31" i="15"/>
  <c r="AC31" i="15"/>
  <c r="AA20" i="15"/>
  <c r="AA19" i="15"/>
  <c r="AB19" i="15"/>
  <c r="AC19" i="15"/>
  <c r="L43" i="15"/>
  <c r="M43" i="15"/>
  <c r="N43" i="15"/>
  <c r="L31" i="15"/>
  <c r="M31" i="15"/>
  <c r="N31" i="15"/>
  <c r="L19" i="15"/>
  <c r="M19" i="15"/>
  <c r="AQ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B19" i="6"/>
  <c r="AC19" i="6"/>
  <c r="L44" i="6"/>
  <c r="L43" i="6"/>
  <c r="N43" i="6" s="1"/>
  <c r="M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 s="1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Z43" i="8"/>
  <c r="Y43" i="8"/>
  <c r="X43" i="8"/>
  <c r="W43" i="8"/>
  <c r="V43" i="8"/>
  <c r="U43" i="8"/>
  <c r="T43" i="8"/>
  <c r="S43" i="8"/>
  <c r="R43" i="8"/>
  <c r="Q43" i="8"/>
  <c r="K43" i="8"/>
  <c r="J43" i="8"/>
  <c r="I43" i="8"/>
  <c r="H43" i="8"/>
  <c r="G43" i="8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I31" i="14"/>
  <c r="H31" i="14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R43" i="17" l="1"/>
  <c r="AP44" i="17"/>
  <c r="AC42" i="17"/>
  <c r="AC30" i="17"/>
  <c r="AC31" i="17"/>
  <c r="AR31" i="17" s="1"/>
  <c r="AA32" i="17"/>
  <c r="AP32" i="17" s="1"/>
  <c r="AQ17" i="17"/>
  <c r="AR19" i="17"/>
  <c r="AP16" i="17"/>
  <c r="AQ19" i="17"/>
  <c r="N40" i="17"/>
  <c r="AQ40" i="17"/>
  <c r="AQ43" i="17"/>
  <c r="N39" i="17"/>
  <c r="N41" i="17"/>
  <c r="AP43" i="17"/>
  <c r="N16" i="17"/>
  <c r="AP30" i="16"/>
  <c r="AQ30" i="16"/>
  <c r="AQ31" i="16"/>
  <c r="AP32" i="16"/>
  <c r="AA20" i="16"/>
  <c r="AP31" i="16"/>
  <c r="N31" i="16"/>
  <c r="AR31" i="16" s="1"/>
  <c r="N29" i="16"/>
  <c r="N19" i="16"/>
  <c r="AR19" i="16" s="1"/>
  <c r="L20" i="16"/>
  <c r="AP20" i="16" s="1"/>
  <c r="AC43" i="15"/>
  <c r="AA44" i="15"/>
  <c r="AQ41" i="15"/>
  <c r="AP43" i="15"/>
  <c r="AA32" i="15"/>
  <c r="L44" i="15"/>
  <c r="AP44" i="15" s="1"/>
  <c r="AR43" i="15"/>
  <c r="AQ43" i="15"/>
  <c r="L32" i="15"/>
  <c r="AP32" i="15" s="1"/>
  <c r="N19" i="15"/>
  <c r="L20" i="15"/>
  <c r="AP20" i="15" s="1"/>
  <c r="AP19" i="15"/>
  <c r="N43" i="12"/>
  <c r="AC41" i="14"/>
  <c r="S44" i="14"/>
  <c r="W44" i="14"/>
  <c r="AN31" i="14"/>
  <c r="AC28" i="14"/>
  <c r="AQ29" i="14"/>
  <c r="AK31" i="14"/>
  <c r="AC29" i="14"/>
  <c r="U32" i="14"/>
  <c r="U20" i="14"/>
  <c r="Y20" i="14"/>
  <c r="AC41" i="11"/>
  <c r="AQ42" i="11"/>
  <c r="AM43" i="11"/>
  <c r="AC27" i="11"/>
  <c r="S32" i="11"/>
  <c r="W32" i="11"/>
  <c r="W20" i="11"/>
  <c r="H32" i="14"/>
  <c r="AQ41" i="11"/>
  <c r="N17" i="11"/>
  <c r="J20" i="11"/>
  <c r="N41" i="10"/>
  <c r="F44" i="10"/>
  <c r="N16" i="10"/>
  <c r="AC27" i="10"/>
  <c r="S32" i="10"/>
  <c r="W32" i="10"/>
  <c r="AC27" i="6"/>
  <c r="N18" i="12"/>
  <c r="AJ43" i="12"/>
  <c r="AC40" i="12"/>
  <c r="S44" i="12"/>
  <c r="W44" i="12"/>
  <c r="AC15" i="12"/>
  <c r="U44" i="9"/>
  <c r="AC16" i="9"/>
  <c r="AC18" i="9"/>
  <c r="W20" i="9"/>
  <c r="AL20" i="9" s="1"/>
  <c r="N40" i="9"/>
  <c r="B44" i="9"/>
  <c r="AO31" i="9"/>
  <c r="Q44" i="8"/>
  <c r="U44" i="8"/>
  <c r="AC40" i="8"/>
  <c r="AG43" i="8"/>
  <c r="AK43" i="8"/>
  <c r="AP27" i="8"/>
  <c r="AG19" i="8"/>
  <c r="AK19" i="8"/>
  <c r="U44" i="7"/>
  <c r="Y44" i="7"/>
  <c r="AK31" i="7"/>
  <c r="AO31" i="7"/>
  <c r="AC27" i="7"/>
  <c r="U32" i="7"/>
  <c r="Y32" i="7"/>
  <c r="AC18" i="7"/>
  <c r="W20" i="7"/>
  <c r="AP18" i="7"/>
  <c r="AH19" i="7"/>
  <c r="AL19" i="7"/>
  <c r="AQ15" i="7"/>
  <c r="AK19" i="7"/>
  <c r="AC15" i="7"/>
  <c r="N39" i="7"/>
  <c r="AR39" i="7" s="1"/>
  <c r="AQ28" i="7"/>
  <c r="AC40" i="4"/>
  <c r="AP29" i="4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AH20" i="6" s="1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R17" i="14" s="1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C41" i="17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AR41" i="7" s="1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AJ44" i="11" s="1"/>
  <c r="N40" i="10"/>
  <c r="AF43" i="10"/>
  <c r="B44" i="12"/>
  <c r="H32" i="7"/>
  <c r="AL32" i="7" s="1"/>
  <c r="H32" i="4"/>
  <c r="AL32" i="4" s="1"/>
  <c r="AQ30" i="17"/>
  <c r="AF31" i="4"/>
  <c r="J32" i="4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H44" i="14"/>
  <c r="AL44" i="14" s="1"/>
  <c r="AL43" i="14"/>
  <c r="AP17" i="6"/>
  <c r="AR41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P17" i="14"/>
  <c r="AP42" i="14"/>
  <c r="N42" i="14"/>
  <c r="AG31" i="11"/>
  <c r="AP15" i="7"/>
  <c r="AQ17" i="7"/>
  <c r="H20" i="7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AC32" i="11" s="1"/>
  <c r="B20" i="7"/>
  <c r="AQ41" i="4"/>
  <c r="AQ30" i="12"/>
  <c r="AC30" i="12"/>
  <c r="AR30" i="12" s="1"/>
  <c r="J20" i="7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N20" i="12"/>
  <c r="AK19" i="12"/>
  <c r="AH19" i="8"/>
  <c r="D20" i="17"/>
  <c r="AH20" i="17" s="1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AR42" i="11" s="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AR29" i="10" s="1"/>
  <c r="F44" i="6"/>
  <c r="AJ44" i="6" s="1"/>
  <c r="AQ42" i="9"/>
  <c r="N42" i="9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P17" i="9"/>
  <c r="AF31" i="9"/>
  <c r="N27" i="8"/>
  <c r="AR27" i="8" s="1"/>
  <c r="N41" i="8"/>
  <c r="AR41" i="8" s="1"/>
  <c r="AF43" i="8"/>
  <c r="Q20" i="11"/>
  <c r="N39" i="11"/>
  <c r="N17" i="10"/>
  <c r="AF19" i="10"/>
  <c r="F32" i="10"/>
  <c r="J44" i="10"/>
  <c r="Q20" i="6"/>
  <c r="N39" i="6"/>
  <c r="AR39" i="6" s="1"/>
  <c r="N17" i="12"/>
  <c r="AR17" i="12" s="1"/>
  <c r="AF19" i="12"/>
  <c r="F32" i="12"/>
  <c r="AJ32" i="12" s="1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J32" i="17"/>
  <c r="AC20" i="17"/>
  <c r="AR41" i="17"/>
  <c r="AR41" i="16"/>
  <c r="AC32" i="16"/>
  <c r="AR16" i="16"/>
  <c r="AR40" i="16"/>
  <c r="AH32" i="16"/>
  <c r="AL44" i="15"/>
  <c r="AR41" i="15"/>
  <c r="AL20" i="15"/>
  <c r="AF20" i="15"/>
  <c r="AJ20" i="15"/>
  <c r="AN20" i="15"/>
  <c r="AR16" i="15"/>
  <c r="AR19" i="15"/>
  <c r="AR42" i="14"/>
  <c r="AR28" i="14"/>
  <c r="AR29" i="14"/>
  <c r="AR16" i="14"/>
  <c r="AR18" i="14"/>
  <c r="AR29" i="11"/>
  <c r="AR28" i="11"/>
  <c r="AR30" i="11"/>
  <c r="AF20" i="10"/>
  <c r="AC44" i="10"/>
  <c r="AN44" i="10"/>
  <c r="AR17" i="10"/>
  <c r="AH44" i="6"/>
  <c r="AR18" i="6"/>
  <c r="AN44" i="12"/>
  <c r="AL44" i="12"/>
  <c r="AH44" i="12"/>
  <c r="AH20" i="12"/>
  <c r="AR42" i="9"/>
  <c r="AH32" i="9"/>
  <c r="AL32" i="9"/>
  <c r="AL44" i="8"/>
  <c r="AL32" i="8"/>
  <c r="AR17" i="8"/>
  <c r="AR39" i="8"/>
  <c r="AR42" i="8"/>
  <c r="AJ20" i="8"/>
  <c r="AR16" i="8"/>
  <c r="AR18" i="8"/>
  <c r="AR27" i="7"/>
  <c r="AL20" i="7"/>
  <c r="AR15" i="7"/>
  <c r="AN20" i="7"/>
  <c r="AH20" i="7"/>
  <c r="AL44" i="7"/>
  <c r="AR16" i="7"/>
  <c r="AR42" i="4"/>
  <c r="AN32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<sst xmlns="http://schemas.openxmlformats.org/spreadsheetml/2006/main" count="3300" uniqueCount="40">
  <si>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</si>
  <si>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</si>
  <si>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</si>
  <si>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</si>
  <si>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</si>
  <si>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</si>
  <si>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</si>
  <si>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</si>
  <si>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</si>
  <si>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</si>
  <si>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</si>
  <si>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</si>
  <si>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</si>
  <si>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</si>
  <si>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</si>
  <si>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</si>
  <si>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</si>
  <si>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</si>
  <si>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</si>
  <si>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</si>
  <si>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</si>
  <si>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</si>
  <si>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</si>
  <si>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</si>
  <si>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</si>
  <si>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</si>
  <si>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</si>
  <si>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</si>
  <si>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</si>
  <si>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</si>
  <si>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</si>
  <si>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</si>
  <si>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</si>
  <si>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</si>
  <si>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</si>
  <si>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</si>
  <si>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</si>
  <si>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</si>
  <si>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</si>
  <si>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2011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</si>
</sst>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85510028" xfId="46" xr:uid="{61658C69-B7E3-44DD-B772-BA1961E32273}"/>
    <cellStyle name="style1711485510063" xfId="48" xr:uid="{8B802186-4998-45E9-A96D-6048F1A6FA33}"/>
    <cellStyle name="style1711485510137" xfId="49" xr:uid="{794D36CC-9B2D-4F26-AAB7-D635DCE1E042}"/>
    <cellStyle name="style1711485510171" xfId="50" xr:uid="{D8EBF42F-A805-45AC-AEE9-A221D986C163}"/>
    <cellStyle name="style1711485511432" xfId="47" xr:uid="{2CFC9570-4FB7-4A38-99C4-BA615E2D3C5B}"/>
    <cellStyle name="style1711485511889" xfId="51" xr:uid="{056FC653-ED3B-43BD-9A68-8B66AA44A5E1}"/>
    <cellStyle name="style1711485512004" xfId="52" xr:uid="{D7E90962-27CB-4B37-8B3C-7E44F9A55C7D}"/>
    <cellStyle name="style1711485512405" xfId="53" xr:uid="{83A40A95-7A03-43FC-A905-04EA9A37CB6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5710571.9999999981</v>
      </c>
      <c r="C15" s="2"/>
      <c r="D15" s="2">
        <v>6906180.0000000009</v>
      </c>
      <c r="E15" s="2"/>
      <c r="F15" s="2">
        <v>6720900</v>
      </c>
      <c r="G15" s="2"/>
      <c r="H15" s="2">
        <v>6701290</v>
      </c>
      <c r="I15" s="2"/>
      <c r="J15" s="2">
        <v>0</v>
      </c>
      <c r="K15" s="2"/>
      <c r="L15" s="1">
        <f t="shared" ref="L15:M18" si="0">B15+D15+F15+H15+J15</f>
        <v>26038942</v>
      </c>
      <c r="M15" s="13">
        <f t="shared" si="0"/>
        <v>0</v>
      </c>
      <c r="N15" s="14">
        <f>L15+M15</f>
        <v>26038942</v>
      </c>
      <c r="P15" s="3" t="s">
        <v>12</v>
      </c>
      <c r="Q15" s="2">
        <v>1391</v>
      </c>
      <c r="R15" s="2">
        <v>0</v>
      </c>
      <c r="S15" s="2">
        <v>1356</v>
      </c>
      <c r="T15" s="2">
        <v>0</v>
      </c>
      <c r="U15" s="2">
        <v>594</v>
      </c>
      <c r="V15" s="2">
        <v>0</v>
      </c>
      <c r="W15" s="2">
        <v>2426</v>
      </c>
      <c r="X15" s="2">
        <v>0</v>
      </c>
      <c r="Y15" s="2">
        <v>400</v>
      </c>
      <c r="Z15" s="2">
        <v>0</v>
      </c>
      <c r="AA15" s="1">
        <f t="shared" ref="AA15:AB18" si="1">Q15+S15+U15+W15+Y15</f>
        <v>6167</v>
      </c>
      <c r="AB15" s="13">
        <f t="shared" si="1"/>
        <v>0</v>
      </c>
      <c r="AC15" s="14">
        <f>AA15+AB15</f>
        <v>6167</v>
      </c>
      <c r="AE15" s="3" t="s">
        <v>12</v>
      </c>
      <c r="AF15" s="2">
        <f t="shared" ref="AF15:AR18" si="2">IFERROR(B15/Q15, "N.A.")</f>
        <v>4105.371675053917</v>
      </c>
      <c r="AG15" s="2" t="str">
        <f t="shared" si="2"/>
        <v>N.A.</v>
      </c>
      <c r="AH15" s="2">
        <f t="shared" si="2"/>
        <v>5093.0530973451332</v>
      </c>
      <c r="AI15" s="2" t="str">
        <f t="shared" si="2"/>
        <v>N.A.</v>
      </c>
      <c r="AJ15" s="2">
        <f t="shared" si="2"/>
        <v>11314.646464646465</v>
      </c>
      <c r="AK15" s="2" t="str">
        <f t="shared" si="2"/>
        <v>N.A.</v>
      </c>
      <c r="AL15" s="2">
        <f t="shared" si="2"/>
        <v>2762.2794723825227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4222.3029025458081</v>
      </c>
      <c r="AQ15" s="16" t="str">
        <f t="shared" si="2"/>
        <v>N.A.</v>
      </c>
      <c r="AR15" s="14">
        <f t="shared" si="2"/>
        <v>4222.3029025458081</v>
      </c>
    </row>
    <row r="16" spans="1:44" ht="15" customHeight="1" thickBot="1" x14ac:dyDescent="0.3">
      <c r="A16" s="3" t="s">
        <v>13</v>
      </c>
      <c r="B16" s="2">
        <v>2571185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2571185</v>
      </c>
      <c r="M16" s="13">
        <f t="shared" si="0"/>
        <v>0</v>
      </c>
      <c r="N16" s="14">
        <f>L16+M16</f>
        <v>2571185</v>
      </c>
      <c r="P16" s="3" t="s">
        <v>13</v>
      </c>
      <c r="Q16" s="2">
        <v>852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852</v>
      </c>
      <c r="AB16" s="13">
        <f t="shared" si="1"/>
        <v>0</v>
      </c>
      <c r="AC16" s="14">
        <f>AA16+AB16</f>
        <v>852</v>
      </c>
      <c r="AE16" s="3" t="s">
        <v>13</v>
      </c>
      <c r="AF16" s="2">
        <f t="shared" si="2"/>
        <v>3017.8227699530516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3017.8227699530516</v>
      </c>
      <c r="AQ16" s="16" t="str">
        <f t="shared" si="2"/>
        <v>N.A.</v>
      </c>
      <c r="AR16" s="14">
        <f t="shared" si="2"/>
        <v>3017.8227699530516</v>
      </c>
    </row>
    <row r="17" spans="1:44" ht="15" customHeight="1" thickBot="1" x14ac:dyDescent="0.3">
      <c r="A17" s="3" t="s">
        <v>14</v>
      </c>
      <c r="B17" s="2">
        <v>9595559.9999999981</v>
      </c>
      <c r="C17" s="2">
        <v>63728080.000000007</v>
      </c>
      <c r="D17" s="2">
        <v>5056914</v>
      </c>
      <c r="E17" s="2">
        <v>0</v>
      </c>
      <c r="F17" s="2"/>
      <c r="G17" s="2">
        <v>4383700</v>
      </c>
      <c r="H17" s="2"/>
      <c r="I17" s="2">
        <v>800000</v>
      </c>
      <c r="J17" s="2">
        <v>0</v>
      </c>
      <c r="K17" s="2"/>
      <c r="L17" s="1">
        <f t="shared" si="0"/>
        <v>14652473.999999998</v>
      </c>
      <c r="M17" s="13">
        <f t="shared" si="0"/>
        <v>68911780</v>
      </c>
      <c r="N17" s="14">
        <f>L17+M17</f>
        <v>83564254</v>
      </c>
      <c r="P17" s="3" t="s">
        <v>14</v>
      </c>
      <c r="Q17" s="2">
        <v>2674</v>
      </c>
      <c r="R17" s="2">
        <v>13194</v>
      </c>
      <c r="S17" s="2">
        <v>1201</v>
      </c>
      <c r="T17" s="2">
        <v>125</v>
      </c>
      <c r="U17" s="2">
        <v>0</v>
      </c>
      <c r="V17" s="2">
        <v>732</v>
      </c>
      <c r="W17" s="2">
        <v>0</v>
      </c>
      <c r="X17" s="2">
        <v>160</v>
      </c>
      <c r="Y17" s="2">
        <v>275</v>
      </c>
      <c r="Z17" s="2">
        <v>0</v>
      </c>
      <c r="AA17" s="1">
        <f t="shared" si="1"/>
        <v>4150</v>
      </c>
      <c r="AB17" s="13">
        <f t="shared" si="1"/>
        <v>14211</v>
      </c>
      <c r="AC17" s="14">
        <f>AA17+AB17</f>
        <v>18361</v>
      </c>
      <c r="AE17" s="3" t="s">
        <v>14</v>
      </c>
      <c r="AF17" s="2">
        <f t="shared" si="2"/>
        <v>3588.4667165295432</v>
      </c>
      <c r="AG17" s="2">
        <f t="shared" si="2"/>
        <v>4830.0803395482799</v>
      </c>
      <c r="AH17" s="2">
        <f t="shared" si="2"/>
        <v>4210.5861781848462</v>
      </c>
      <c r="AI17" s="2">
        <f t="shared" si="2"/>
        <v>0</v>
      </c>
      <c r="AJ17" s="2" t="str">
        <f t="shared" si="2"/>
        <v>N.A.</v>
      </c>
      <c r="AK17" s="2">
        <f t="shared" si="2"/>
        <v>5988.6612021857927</v>
      </c>
      <c r="AL17" s="2" t="str">
        <f t="shared" si="2"/>
        <v>N.A.</v>
      </c>
      <c r="AM17" s="2">
        <f t="shared" si="2"/>
        <v>5000</v>
      </c>
      <c r="AN17" s="2">
        <f t="shared" si="2"/>
        <v>0</v>
      </c>
      <c r="AO17" s="2" t="str">
        <f t="shared" si="2"/>
        <v>N.A.</v>
      </c>
      <c r="AP17" s="15">
        <f t="shared" si="2"/>
        <v>3530.7166265060237</v>
      </c>
      <c r="AQ17" s="16">
        <f t="shared" si="2"/>
        <v>4849.1858419534165</v>
      </c>
      <c r="AR17" s="14">
        <f t="shared" si="2"/>
        <v>4551.1820706933177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1238400</v>
      </c>
      <c r="I18" s="2"/>
      <c r="J18" s="2"/>
      <c r="K18" s="2"/>
      <c r="L18" s="1">
        <f t="shared" si="0"/>
        <v>1238400</v>
      </c>
      <c r="M18" s="13">
        <f t="shared" si="0"/>
        <v>0</v>
      </c>
      <c r="N18" s="14">
        <f>L18+M18</f>
        <v>1238400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273</v>
      </c>
      <c r="X18" s="2">
        <v>0</v>
      </c>
      <c r="Y18" s="2">
        <v>0</v>
      </c>
      <c r="Z18" s="2">
        <v>0</v>
      </c>
      <c r="AA18" s="1">
        <f t="shared" si="1"/>
        <v>273</v>
      </c>
      <c r="AB18" s="13">
        <f t="shared" si="1"/>
        <v>0</v>
      </c>
      <c r="AC18" s="18">
        <f>AA18+AB18</f>
        <v>273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4536.2637362637361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4536.2637362637361</v>
      </c>
      <c r="AQ18" s="16" t="str">
        <f t="shared" si="2"/>
        <v>N.A.</v>
      </c>
      <c r="AR18" s="14">
        <f t="shared" si="2"/>
        <v>4536.2637362637361</v>
      </c>
    </row>
    <row r="19" spans="1:44" ht="15" customHeight="1" thickBot="1" x14ac:dyDescent="0.3">
      <c r="A19" s="4" t="s">
        <v>16</v>
      </c>
      <c r="B19" s="2">
        <f t="shared" ref="B19:K19" si="3">SUM(B15:B18)</f>
        <v>17877316.999999996</v>
      </c>
      <c r="C19" s="2">
        <f t="shared" si="3"/>
        <v>63728080.000000007</v>
      </c>
      <c r="D19" s="2">
        <f t="shared" si="3"/>
        <v>11963094</v>
      </c>
      <c r="E19" s="2">
        <f t="shared" si="3"/>
        <v>0</v>
      </c>
      <c r="F19" s="2">
        <f t="shared" si="3"/>
        <v>6720900</v>
      </c>
      <c r="G19" s="2">
        <f t="shared" si="3"/>
        <v>4383700</v>
      </c>
      <c r="H19" s="2">
        <f t="shared" si="3"/>
        <v>7939690</v>
      </c>
      <c r="I19" s="2">
        <f t="shared" si="3"/>
        <v>800000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44501001</v>
      </c>
      <c r="M19" s="13">
        <f t="shared" ref="M19" si="5">C19+E19+G19+I19+K19</f>
        <v>68911780</v>
      </c>
      <c r="N19" s="18">
        <f>L19+M19</f>
        <v>113412781</v>
      </c>
      <c r="P19" s="4" t="s">
        <v>16</v>
      </c>
      <c r="Q19" s="2">
        <f t="shared" ref="Q19:Z19" si="6">SUM(Q15:Q18)</f>
        <v>4917</v>
      </c>
      <c r="R19" s="2">
        <f t="shared" si="6"/>
        <v>13194</v>
      </c>
      <c r="S19" s="2">
        <f t="shared" si="6"/>
        <v>2557</v>
      </c>
      <c r="T19" s="2">
        <f t="shared" si="6"/>
        <v>125</v>
      </c>
      <c r="U19" s="2">
        <f t="shared" si="6"/>
        <v>594</v>
      </c>
      <c r="V19" s="2">
        <f t="shared" si="6"/>
        <v>732</v>
      </c>
      <c r="W19" s="2">
        <f t="shared" si="6"/>
        <v>2699</v>
      </c>
      <c r="X19" s="2">
        <f t="shared" si="6"/>
        <v>160</v>
      </c>
      <c r="Y19" s="2">
        <f t="shared" si="6"/>
        <v>675</v>
      </c>
      <c r="Z19" s="2">
        <f t="shared" si="6"/>
        <v>0</v>
      </c>
      <c r="AA19" s="1">
        <f t="shared" ref="AA19" si="7">Q19+S19+U19+W19+Y19</f>
        <v>11442</v>
      </c>
      <c r="AB19" s="13">
        <f t="shared" ref="AB19" si="8">R19+T19+V19+X19+Z19</f>
        <v>14211</v>
      </c>
      <c r="AC19" s="14">
        <f>AA19+AB19</f>
        <v>25653</v>
      </c>
      <c r="AE19" s="4" t="s">
        <v>16</v>
      </c>
      <c r="AF19" s="2">
        <f t="shared" ref="AF19:AO19" si="9">IFERROR(B19/Q19, "N.A.")</f>
        <v>3635.8179784421386</v>
      </c>
      <c r="AG19" s="2">
        <f t="shared" si="9"/>
        <v>4830.0803395482799</v>
      </c>
      <c r="AH19" s="2">
        <f t="shared" si="9"/>
        <v>4678.5662886194759</v>
      </c>
      <c r="AI19" s="2">
        <f t="shared" si="9"/>
        <v>0</v>
      </c>
      <c r="AJ19" s="2">
        <f t="shared" si="9"/>
        <v>11314.646464646465</v>
      </c>
      <c r="AK19" s="2">
        <f t="shared" si="9"/>
        <v>5988.6612021857927</v>
      </c>
      <c r="AL19" s="2">
        <f t="shared" si="9"/>
        <v>2941.7154501667283</v>
      </c>
      <c r="AM19" s="2">
        <f t="shared" si="9"/>
        <v>5000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3889.2676979549028</v>
      </c>
      <c r="AQ19" s="16">
        <f t="shared" ref="AQ19" si="11">IFERROR(M19/AB19, "N.A.")</f>
        <v>4849.1858419534165</v>
      </c>
      <c r="AR19" s="14">
        <f t="shared" ref="AR19" si="12">IFERROR(N19/AC19, "N.A.")</f>
        <v>4421.033836198495</v>
      </c>
    </row>
    <row r="20" spans="1:44" ht="15" customHeight="1" thickBot="1" x14ac:dyDescent="0.3">
      <c r="A20" s="5" t="s">
        <v>0</v>
      </c>
      <c r="B20" s="48">
        <f>B19+C19</f>
        <v>81605397</v>
      </c>
      <c r="C20" s="49"/>
      <c r="D20" s="48">
        <f>D19+E19</f>
        <v>11963094</v>
      </c>
      <c r="E20" s="49"/>
      <c r="F20" s="48">
        <f>F19+G19</f>
        <v>11104600</v>
      </c>
      <c r="G20" s="49"/>
      <c r="H20" s="48">
        <f>H19+I19</f>
        <v>8739690</v>
      </c>
      <c r="I20" s="49"/>
      <c r="J20" s="48">
        <f>J19+K19</f>
        <v>0</v>
      </c>
      <c r="K20" s="49"/>
      <c r="L20" s="48">
        <f>L19+M19</f>
        <v>113412781</v>
      </c>
      <c r="M20" s="50"/>
      <c r="N20" s="19">
        <f>B20+D20+F20+H20+J20</f>
        <v>113412781</v>
      </c>
      <c r="P20" s="5" t="s">
        <v>0</v>
      </c>
      <c r="Q20" s="48">
        <f>Q19+R19</f>
        <v>18111</v>
      </c>
      <c r="R20" s="49"/>
      <c r="S20" s="48">
        <f>S19+T19</f>
        <v>2682</v>
      </c>
      <c r="T20" s="49"/>
      <c r="U20" s="48">
        <f>U19+V19</f>
        <v>1326</v>
      </c>
      <c r="V20" s="49"/>
      <c r="W20" s="48">
        <f>W19+X19</f>
        <v>2859</v>
      </c>
      <c r="X20" s="49"/>
      <c r="Y20" s="48">
        <f>Y19+Z19</f>
        <v>675</v>
      </c>
      <c r="Z20" s="49"/>
      <c r="AA20" s="48">
        <f>AA19+AB19</f>
        <v>25653</v>
      </c>
      <c r="AB20" s="49"/>
      <c r="AC20" s="20">
        <f>Q20+S20+U20+W20+Y20</f>
        <v>25653</v>
      </c>
      <c r="AE20" s="5" t="s">
        <v>0</v>
      </c>
      <c r="AF20" s="28">
        <f>IFERROR(B20/Q20,"N.A.")</f>
        <v>4505.8471094914694</v>
      </c>
      <c r="AG20" s="29"/>
      <c r="AH20" s="28">
        <f>IFERROR(D20/S20,"N.A.")</f>
        <v>4460.5123042505593</v>
      </c>
      <c r="AI20" s="29"/>
      <c r="AJ20" s="28">
        <f>IFERROR(F20/U20,"N.A.")</f>
        <v>8374.5098039215682</v>
      </c>
      <c r="AK20" s="29"/>
      <c r="AL20" s="28">
        <f>IFERROR(H20/W20,"N.A.")</f>
        <v>3056.9045120671562</v>
      </c>
      <c r="AM20" s="29"/>
      <c r="AN20" s="28">
        <f>IFERROR(J20/Y20,"N.A.")</f>
        <v>0</v>
      </c>
      <c r="AO20" s="29"/>
      <c r="AP20" s="28">
        <f>IFERROR(L20/AA20,"N.A.")</f>
        <v>4421.033836198495</v>
      </c>
      <c r="AQ20" s="29"/>
      <c r="AR20" s="17">
        <f>IFERROR(N20/AC20, "N.A.")</f>
        <v>4421.033836198495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5388072.0000000009</v>
      </c>
      <c r="C27" s="2"/>
      <c r="D27" s="2">
        <v>6488219.9999999991</v>
      </c>
      <c r="E27" s="2"/>
      <c r="F27" s="2">
        <v>6720900</v>
      </c>
      <c r="G27" s="2"/>
      <c r="H27" s="2">
        <v>4608470</v>
      </c>
      <c r="I27" s="2"/>
      <c r="J27" s="2"/>
      <c r="K27" s="2"/>
      <c r="L27" s="1">
        <f t="shared" ref="L27:M30" si="13">B27+D27+F27+H27+J27</f>
        <v>23205662</v>
      </c>
      <c r="M27" s="13">
        <f t="shared" si="13"/>
        <v>0</v>
      </c>
      <c r="N27" s="14">
        <f>L27+M27</f>
        <v>23205662</v>
      </c>
      <c r="P27" s="3" t="s">
        <v>12</v>
      </c>
      <c r="Q27" s="2">
        <v>1266</v>
      </c>
      <c r="R27" s="2">
        <v>0</v>
      </c>
      <c r="S27" s="2">
        <v>1194</v>
      </c>
      <c r="T27" s="2">
        <v>0</v>
      </c>
      <c r="U27" s="2">
        <v>594</v>
      </c>
      <c r="V27" s="2">
        <v>0</v>
      </c>
      <c r="W27" s="2">
        <v>1096</v>
      </c>
      <c r="X27" s="2">
        <v>0</v>
      </c>
      <c r="Y27" s="2">
        <v>0</v>
      </c>
      <c r="Z27" s="2">
        <v>0</v>
      </c>
      <c r="AA27" s="1">
        <f t="shared" ref="AA27:AB30" si="14">Q27+S27+U27+W27+Y27</f>
        <v>4150</v>
      </c>
      <c r="AB27" s="13">
        <f t="shared" si="14"/>
        <v>0</v>
      </c>
      <c r="AC27" s="14">
        <f>AA27+AB27</f>
        <v>4150</v>
      </c>
      <c r="AE27" s="3" t="s">
        <v>12</v>
      </c>
      <c r="AF27" s="2">
        <f t="shared" ref="AF27:AR30" si="15">IFERROR(B27/Q27, "N.A.")</f>
        <v>4255.9810426540289</v>
      </c>
      <c r="AG27" s="2" t="str">
        <f t="shared" si="15"/>
        <v>N.A.</v>
      </c>
      <c r="AH27" s="2">
        <f t="shared" si="15"/>
        <v>5434.0201005025119</v>
      </c>
      <c r="AI27" s="2" t="str">
        <f t="shared" si="15"/>
        <v>N.A.</v>
      </c>
      <c r="AJ27" s="2">
        <f t="shared" si="15"/>
        <v>11314.646464646465</v>
      </c>
      <c r="AK27" s="2" t="str">
        <f t="shared" si="15"/>
        <v>N.A.</v>
      </c>
      <c r="AL27" s="2">
        <f t="shared" si="15"/>
        <v>4204.8083941605837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5591.7257831325305</v>
      </c>
      <c r="AQ27" s="16" t="str">
        <f t="shared" si="15"/>
        <v>N.A.</v>
      </c>
      <c r="AR27" s="14">
        <f t="shared" si="15"/>
        <v>5591.7257831325305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5565800.0000000009</v>
      </c>
      <c r="C29" s="2">
        <v>41831499.999999993</v>
      </c>
      <c r="D29" s="2">
        <v>5056914</v>
      </c>
      <c r="E29" s="2"/>
      <c r="F29" s="2"/>
      <c r="G29" s="2">
        <v>2771200</v>
      </c>
      <c r="H29" s="2"/>
      <c r="I29" s="2">
        <v>800000</v>
      </c>
      <c r="J29" s="2"/>
      <c r="K29" s="2"/>
      <c r="L29" s="1">
        <f t="shared" si="13"/>
        <v>10622714</v>
      </c>
      <c r="M29" s="13">
        <f t="shared" si="13"/>
        <v>45402699.999999993</v>
      </c>
      <c r="N29" s="14">
        <f>L29+M29</f>
        <v>56025413.999999993</v>
      </c>
      <c r="P29" s="3" t="s">
        <v>14</v>
      </c>
      <c r="Q29" s="2">
        <v>1341</v>
      </c>
      <c r="R29" s="2">
        <v>8040</v>
      </c>
      <c r="S29" s="2">
        <v>1201</v>
      </c>
      <c r="T29" s="2">
        <v>0</v>
      </c>
      <c r="U29" s="2">
        <v>0</v>
      </c>
      <c r="V29" s="2">
        <v>381</v>
      </c>
      <c r="W29" s="2">
        <v>0</v>
      </c>
      <c r="X29" s="2">
        <v>160</v>
      </c>
      <c r="Y29" s="2">
        <v>0</v>
      </c>
      <c r="Z29" s="2">
        <v>0</v>
      </c>
      <c r="AA29" s="1">
        <f t="shared" si="14"/>
        <v>2542</v>
      </c>
      <c r="AB29" s="13">
        <f t="shared" si="14"/>
        <v>8581</v>
      </c>
      <c r="AC29" s="14">
        <f>AA29+AB29</f>
        <v>11123</v>
      </c>
      <c r="AE29" s="3" t="s">
        <v>14</v>
      </c>
      <c r="AF29" s="2">
        <f t="shared" si="15"/>
        <v>4150.4847129008213</v>
      </c>
      <c r="AG29" s="2">
        <f t="shared" si="15"/>
        <v>5202.9228855721385</v>
      </c>
      <c r="AH29" s="2">
        <f t="shared" si="15"/>
        <v>4210.5861781848462</v>
      </c>
      <c r="AI29" s="2" t="str">
        <f t="shared" si="15"/>
        <v>N.A.</v>
      </c>
      <c r="AJ29" s="2" t="str">
        <f t="shared" si="15"/>
        <v>N.A.</v>
      </c>
      <c r="AK29" s="2">
        <f t="shared" si="15"/>
        <v>7273.4908136482936</v>
      </c>
      <c r="AL29" s="2" t="str">
        <f t="shared" si="15"/>
        <v>N.A.</v>
      </c>
      <c r="AM29" s="2">
        <f t="shared" si="15"/>
        <v>5000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4178.880409126672</v>
      </c>
      <c r="AQ29" s="16">
        <f t="shared" si="15"/>
        <v>5291.0733014800135</v>
      </c>
      <c r="AR29" s="14">
        <f t="shared" si="15"/>
        <v>5036.8977793760669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1238400</v>
      </c>
      <c r="I30" s="2"/>
      <c r="J30" s="2"/>
      <c r="K30" s="2"/>
      <c r="L30" s="1">
        <f t="shared" si="13"/>
        <v>1238400</v>
      </c>
      <c r="M30" s="13">
        <f t="shared" si="13"/>
        <v>0</v>
      </c>
      <c r="N30" s="14">
        <f>L30+M30</f>
        <v>1238400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273</v>
      </c>
      <c r="X30" s="2">
        <v>0</v>
      </c>
      <c r="Y30" s="2">
        <v>0</v>
      </c>
      <c r="Z30" s="2">
        <v>0</v>
      </c>
      <c r="AA30" s="1">
        <f t="shared" si="14"/>
        <v>273</v>
      </c>
      <c r="AB30" s="13">
        <f t="shared" si="14"/>
        <v>0</v>
      </c>
      <c r="AC30" s="18">
        <f>AA30+AB30</f>
        <v>273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4536.2637362637361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4536.2637362637361</v>
      </c>
      <c r="AQ30" s="16" t="str">
        <f t="shared" si="15"/>
        <v>N.A.</v>
      </c>
      <c r="AR30" s="14">
        <f t="shared" si="15"/>
        <v>4536.2637362637361</v>
      </c>
    </row>
    <row r="31" spans="1:44" ht="15" customHeight="1" thickBot="1" x14ac:dyDescent="0.3">
      <c r="A31" s="4" t="s">
        <v>16</v>
      </c>
      <c r="B31" s="2">
        <f t="shared" ref="B31:K31" si="16">SUM(B27:B30)</f>
        <v>10953872.000000002</v>
      </c>
      <c r="C31" s="2">
        <f t="shared" si="16"/>
        <v>41831499.999999993</v>
      </c>
      <c r="D31" s="2">
        <f t="shared" si="16"/>
        <v>11545134</v>
      </c>
      <c r="E31" s="2">
        <f t="shared" si="16"/>
        <v>0</v>
      </c>
      <c r="F31" s="2">
        <f t="shared" si="16"/>
        <v>6720900</v>
      </c>
      <c r="G31" s="2">
        <f t="shared" si="16"/>
        <v>2771200</v>
      </c>
      <c r="H31" s="2">
        <f t="shared" si="16"/>
        <v>5846870</v>
      </c>
      <c r="I31" s="2">
        <f t="shared" si="16"/>
        <v>800000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35066776</v>
      </c>
      <c r="M31" s="13">
        <f t="shared" ref="M31" si="18">C31+E31+G31+I31+K31</f>
        <v>45402699.999999993</v>
      </c>
      <c r="N31" s="18">
        <f>L31+M31</f>
        <v>80469476</v>
      </c>
      <c r="P31" s="4" t="s">
        <v>16</v>
      </c>
      <c r="Q31" s="2">
        <f t="shared" ref="Q31:Z31" si="19">SUM(Q27:Q30)</f>
        <v>2607</v>
      </c>
      <c r="R31" s="2">
        <f t="shared" si="19"/>
        <v>8040</v>
      </c>
      <c r="S31" s="2">
        <f t="shared" si="19"/>
        <v>2395</v>
      </c>
      <c r="T31" s="2">
        <f t="shared" si="19"/>
        <v>0</v>
      </c>
      <c r="U31" s="2">
        <f t="shared" si="19"/>
        <v>594</v>
      </c>
      <c r="V31" s="2">
        <f t="shared" si="19"/>
        <v>381</v>
      </c>
      <c r="W31" s="2">
        <f t="shared" si="19"/>
        <v>1369</v>
      </c>
      <c r="X31" s="2">
        <f t="shared" si="19"/>
        <v>160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6965</v>
      </c>
      <c r="AB31" s="13">
        <f t="shared" ref="AB31" si="21">R31+T31+V31+X31+Z31</f>
        <v>8581</v>
      </c>
      <c r="AC31" s="14">
        <f>AA31+AB31</f>
        <v>15546</v>
      </c>
      <c r="AE31" s="4" t="s">
        <v>16</v>
      </c>
      <c r="AF31" s="2">
        <f t="shared" ref="AF31:AO31" si="22">IFERROR(B31/Q31, "N.A.")</f>
        <v>4201.7153816647497</v>
      </c>
      <c r="AG31" s="2">
        <f t="shared" si="22"/>
        <v>5202.9228855721385</v>
      </c>
      <c r="AH31" s="2">
        <f t="shared" si="22"/>
        <v>4820.5152400835077</v>
      </c>
      <c r="AI31" s="2" t="str">
        <f t="shared" si="22"/>
        <v>N.A.</v>
      </c>
      <c r="AJ31" s="2">
        <f t="shared" si="22"/>
        <v>11314.646464646465</v>
      </c>
      <c r="AK31" s="2">
        <f t="shared" si="22"/>
        <v>7273.4908136482936</v>
      </c>
      <c r="AL31" s="2">
        <f t="shared" si="22"/>
        <v>4270.9057706355006</v>
      </c>
      <c r="AM31" s="2">
        <f t="shared" si="22"/>
        <v>5000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5034.712993539124</v>
      </c>
      <c r="AQ31" s="16">
        <f t="shared" ref="AQ31" si="24">IFERROR(M31/AB31, "N.A.")</f>
        <v>5291.0733014800135</v>
      </c>
      <c r="AR31" s="14">
        <f t="shared" ref="AR31" si="25">IFERROR(N31/AC31, "N.A.")</f>
        <v>5176.2174192718385</v>
      </c>
    </row>
    <row r="32" spans="1:44" ht="15" customHeight="1" thickBot="1" x14ac:dyDescent="0.3">
      <c r="A32" s="5" t="s">
        <v>0</v>
      </c>
      <c r="B32" s="48">
        <f>B31+C31</f>
        <v>52785371.999999993</v>
      </c>
      <c r="C32" s="49"/>
      <c r="D32" s="48">
        <f>D31+E31</f>
        <v>11545134</v>
      </c>
      <c r="E32" s="49"/>
      <c r="F32" s="48">
        <f>F31+G31</f>
        <v>9492100</v>
      </c>
      <c r="G32" s="49"/>
      <c r="H32" s="48">
        <f>H31+I31</f>
        <v>6646870</v>
      </c>
      <c r="I32" s="49"/>
      <c r="J32" s="48">
        <f>J31+K31</f>
        <v>0</v>
      </c>
      <c r="K32" s="49"/>
      <c r="L32" s="48">
        <f>L31+M31</f>
        <v>80469476</v>
      </c>
      <c r="M32" s="50"/>
      <c r="N32" s="19">
        <f>B32+D32+F32+H32+J32</f>
        <v>80469476</v>
      </c>
      <c r="P32" s="5" t="s">
        <v>0</v>
      </c>
      <c r="Q32" s="48">
        <f>Q31+R31</f>
        <v>10647</v>
      </c>
      <c r="R32" s="49"/>
      <c r="S32" s="48">
        <f>S31+T31</f>
        <v>2395</v>
      </c>
      <c r="T32" s="49"/>
      <c r="U32" s="48">
        <f>U31+V31</f>
        <v>975</v>
      </c>
      <c r="V32" s="49"/>
      <c r="W32" s="48">
        <f>W31+X31</f>
        <v>1529</v>
      </c>
      <c r="X32" s="49"/>
      <c r="Y32" s="48">
        <f>Y31+Z31</f>
        <v>0</v>
      </c>
      <c r="Z32" s="49"/>
      <c r="AA32" s="48">
        <f>AA31+AB31</f>
        <v>15546</v>
      </c>
      <c r="AB32" s="49"/>
      <c r="AC32" s="20">
        <f>Q32+S32+U32+W32+Y32</f>
        <v>15546</v>
      </c>
      <c r="AE32" s="5" t="s">
        <v>0</v>
      </c>
      <c r="AF32" s="28">
        <f>IFERROR(B32/Q32,"N.A.")</f>
        <v>4957.7695125387427</v>
      </c>
      <c r="AG32" s="29"/>
      <c r="AH32" s="28">
        <f>IFERROR(D32/S32,"N.A.")</f>
        <v>4820.5152400835077</v>
      </c>
      <c r="AI32" s="29"/>
      <c r="AJ32" s="28">
        <f>IFERROR(F32/U32,"N.A.")</f>
        <v>9735.4871794871797</v>
      </c>
      <c r="AK32" s="29"/>
      <c r="AL32" s="28">
        <f>IFERROR(H32/W32,"N.A.")</f>
        <v>4347.200784826684</v>
      </c>
      <c r="AM32" s="29"/>
      <c r="AN32" s="28" t="str">
        <f>IFERROR(J32/Y32,"N.A.")</f>
        <v>N.A.</v>
      </c>
      <c r="AO32" s="29"/>
      <c r="AP32" s="28">
        <f>IFERROR(L32/AA32,"N.A.")</f>
        <v>5176.2174192718385</v>
      </c>
      <c r="AQ32" s="29"/>
      <c r="AR32" s="17">
        <f>IFERROR(N32/AC32, "N.A.")</f>
        <v>5176.2174192718385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322500</v>
      </c>
      <c r="C39" s="2"/>
      <c r="D39" s="2">
        <v>417960</v>
      </c>
      <c r="E39" s="2"/>
      <c r="F39" s="2"/>
      <c r="G39" s="2"/>
      <c r="H39" s="2">
        <v>2092820</v>
      </c>
      <c r="I39" s="2"/>
      <c r="J39" s="2">
        <v>0</v>
      </c>
      <c r="K39" s="2"/>
      <c r="L39" s="1">
        <f t="shared" ref="L39:M42" si="26">B39+D39+F39+H39+J39</f>
        <v>2833280</v>
      </c>
      <c r="M39" s="13">
        <f t="shared" si="26"/>
        <v>0</v>
      </c>
      <c r="N39" s="14">
        <f>L39+M39</f>
        <v>2833280</v>
      </c>
      <c r="P39" s="3" t="s">
        <v>12</v>
      </c>
      <c r="Q39" s="2">
        <v>125</v>
      </c>
      <c r="R39" s="2">
        <v>0</v>
      </c>
      <c r="S39" s="2">
        <v>162</v>
      </c>
      <c r="T39" s="2">
        <v>0</v>
      </c>
      <c r="U39" s="2">
        <v>0</v>
      </c>
      <c r="V39" s="2">
        <v>0</v>
      </c>
      <c r="W39" s="2">
        <v>1330</v>
      </c>
      <c r="X39" s="2">
        <v>0</v>
      </c>
      <c r="Y39" s="2">
        <v>400</v>
      </c>
      <c r="Z39" s="2">
        <v>0</v>
      </c>
      <c r="AA39" s="1">
        <f t="shared" ref="AA39:AB42" si="27">Q39+S39+U39+W39+Y39</f>
        <v>2017</v>
      </c>
      <c r="AB39" s="13">
        <f t="shared" si="27"/>
        <v>0</v>
      </c>
      <c r="AC39" s="14">
        <f>AA39+AB39</f>
        <v>2017</v>
      </c>
      <c r="AE39" s="3" t="s">
        <v>12</v>
      </c>
      <c r="AF39" s="2">
        <f t="shared" ref="AF39:AR42" si="28">IFERROR(B39/Q39, "N.A.")</f>
        <v>2580</v>
      </c>
      <c r="AG39" s="2" t="str">
        <f t="shared" si="28"/>
        <v>N.A.</v>
      </c>
      <c r="AH39" s="2">
        <f t="shared" si="28"/>
        <v>2580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1573.5488721804511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1404.7000495785821</v>
      </c>
      <c r="AQ39" s="16" t="str">
        <f t="shared" si="28"/>
        <v>N.A.</v>
      </c>
      <c r="AR39" s="14">
        <f t="shared" si="28"/>
        <v>1404.7000495785821</v>
      </c>
    </row>
    <row r="40" spans="1:44" ht="15" customHeight="1" thickBot="1" x14ac:dyDescent="0.3">
      <c r="A40" s="3" t="s">
        <v>13</v>
      </c>
      <c r="B40" s="2">
        <v>2571185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2571185</v>
      </c>
      <c r="M40" s="13">
        <f t="shared" si="26"/>
        <v>0</v>
      </c>
      <c r="N40" s="14">
        <f>L40+M40</f>
        <v>2571185</v>
      </c>
      <c r="P40" s="3" t="s">
        <v>13</v>
      </c>
      <c r="Q40" s="2">
        <v>852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852</v>
      </c>
      <c r="AB40" s="13">
        <f t="shared" si="27"/>
        <v>0</v>
      </c>
      <c r="AC40" s="14">
        <f>AA40+AB40</f>
        <v>852</v>
      </c>
      <c r="AE40" s="3" t="s">
        <v>13</v>
      </c>
      <c r="AF40" s="2">
        <f t="shared" si="28"/>
        <v>3017.8227699530516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3017.8227699530516</v>
      </c>
      <c r="AQ40" s="16" t="str">
        <f t="shared" si="28"/>
        <v>N.A.</v>
      </c>
      <c r="AR40" s="14">
        <f t="shared" si="28"/>
        <v>3017.8227699530516</v>
      </c>
    </row>
    <row r="41" spans="1:44" ht="15" customHeight="1" thickBot="1" x14ac:dyDescent="0.3">
      <c r="A41" s="3" t="s">
        <v>14</v>
      </c>
      <c r="B41" s="2">
        <v>4029760.0000000005</v>
      </c>
      <c r="C41" s="2">
        <v>21896580</v>
      </c>
      <c r="D41" s="2"/>
      <c r="E41" s="2">
        <v>0</v>
      </c>
      <c r="F41" s="2"/>
      <c r="G41" s="2">
        <v>1612500</v>
      </c>
      <c r="H41" s="2"/>
      <c r="I41" s="2"/>
      <c r="J41" s="2">
        <v>0</v>
      </c>
      <c r="K41" s="2"/>
      <c r="L41" s="1">
        <f t="shared" si="26"/>
        <v>4029760.0000000005</v>
      </c>
      <c r="M41" s="13">
        <f t="shared" si="26"/>
        <v>23509080</v>
      </c>
      <c r="N41" s="14">
        <f>L41+M41</f>
        <v>27538840</v>
      </c>
      <c r="P41" s="3" t="s">
        <v>14</v>
      </c>
      <c r="Q41" s="2">
        <v>1333</v>
      </c>
      <c r="R41" s="2">
        <v>5154</v>
      </c>
      <c r="S41" s="2">
        <v>0</v>
      </c>
      <c r="T41" s="2">
        <v>125</v>
      </c>
      <c r="U41" s="2">
        <v>0</v>
      </c>
      <c r="V41" s="2">
        <v>351</v>
      </c>
      <c r="W41" s="2">
        <v>0</v>
      </c>
      <c r="X41" s="2">
        <v>0</v>
      </c>
      <c r="Y41" s="2">
        <v>275</v>
      </c>
      <c r="Z41" s="2">
        <v>0</v>
      </c>
      <c r="AA41" s="1">
        <f t="shared" si="27"/>
        <v>1608</v>
      </c>
      <c r="AB41" s="13">
        <f t="shared" si="27"/>
        <v>5630</v>
      </c>
      <c r="AC41" s="14">
        <f>AA41+AB41</f>
        <v>7238</v>
      </c>
      <c r="AE41" s="3" t="s">
        <v>14</v>
      </c>
      <c r="AF41" s="2">
        <f t="shared" si="28"/>
        <v>3023.0757689422358</v>
      </c>
      <c r="AG41" s="2">
        <f t="shared" si="28"/>
        <v>4248.4633294528521</v>
      </c>
      <c r="AH41" s="2" t="str">
        <f t="shared" si="28"/>
        <v>N.A.</v>
      </c>
      <c r="AI41" s="2">
        <f t="shared" si="28"/>
        <v>0</v>
      </c>
      <c r="AJ41" s="2" t="str">
        <f t="shared" si="28"/>
        <v>N.A.</v>
      </c>
      <c r="AK41" s="2">
        <f t="shared" si="28"/>
        <v>4594.0170940170938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2506.0696517412939</v>
      </c>
      <c r="AQ41" s="16">
        <f t="shared" si="28"/>
        <v>4175.6802841918297</v>
      </c>
      <c r="AR41" s="14">
        <f t="shared" si="28"/>
        <v>3804.7582205029012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6923445</v>
      </c>
      <c r="C43" s="2">
        <f t="shared" si="29"/>
        <v>21896580</v>
      </c>
      <c r="D43" s="2">
        <f t="shared" si="29"/>
        <v>417960</v>
      </c>
      <c r="E43" s="2">
        <f t="shared" si="29"/>
        <v>0</v>
      </c>
      <c r="F43" s="2">
        <f t="shared" si="29"/>
        <v>0</v>
      </c>
      <c r="G43" s="2">
        <f t="shared" si="29"/>
        <v>1612500</v>
      </c>
      <c r="H43" s="2">
        <f t="shared" si="29"/>
        <v>2092820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9434225</v>
      </c>
      <c r="M43" s="13">
        <f t="shared" ref="M43" si="31">C43+E43+G43+I43+K43</f>
        <v>23509080</v>
      </c>
      <c r="N43" s="18">
        <f>L43+M43</f>
        <v>32943305</v>
      </c>
      <c r="P43" s="4" t="s">
        <v>16</v>
      </c>
      <c r="Q43" s="2">
        <f t="shared" ref="Q43:Z43" si="32">SUM(Q39:Q42)</f>
        <v>2310</v>
      </c>
      <c r="R43" s="2">
        <f t="shared" si="32"/>
        <v>5154</v>
      </c>
      <c r="S43" s="2">
        <f t="shared" si="32"/>
        <v>162</v>
      </c>
      <c r="T43" s="2">
        <f t="shared" si="32"/>
        <v>125</v>
      </c>
      <c r="U43" s="2">
        <f t="shared" si="32"/>
        <v>0</v>
      </c>
      <c r="V43" s="2">
        <f t="shared" si="32"/>
        <v>351</v>
      </c>
      <c r="W43" s="2">
        <f t="shared" si="32"/>
        <v>1330</v>
      </c>
      <c r="X43" s="2">
        <f t="shared" si="32"/>
        <v>0</v>
      </c>
      <c r="Y43" s="2">
        <f t="shared" si="32"/>
        <v>675</v>
      </c>
      <c r="Z43" s="2">
        <f t="shared" si="32"/>
        <v>0</v>
      </c>
      <c r="AA43" s="1">
        <f t="shared" ref="AA43" si="33">Q43+S43+U43+W43+Y43</f>
        <v>4477</v>
      </c>
      <c r="AB43" s="13">
        <f t="shared" ref="AB43" si="34">R43+T43+V43+X43+Z43</f>
        <v>5630</v>
      </c>
      <c r="AC43" s="18">
        <f>AA43+AB43</f>
        <v>10107</v>
      </c>
      <c r="AE43" s="4" t="s">
        <v>16</v>
      </c>
      <c r="AF43" s="2">
        <f t="shared" ref="AF43:AO43" si="35">IFERROR(B43/Q43, "N.A.")</f>
        <v>2997.1623376623374</v>
      </c>
      <c r="AG43" s="2">
        <f t="shared" si="35"/>
        <v>4248.4633294528521</v>
      </c>
      <c r="AH43" s="2">
        <f t="shared" si="35"/>
        <v>2580</v>
      </c>
      <c r="AI43" s="2">
        <f t="shared" si="35"/>
        <v>0</v>
      </c>
      <c r="AJ43" s="2" t="str">
        <f t="shared" si="35"/>
        <v>N.A.</v>
      </c>
      <c r="AK43" s="2">
        <f t="shared" si="35"/>
        <v>4594.0170940170938</v>
      </c>
      <c r="AL43" s="2">
        <f t="shared" si="35"/>
        <v>1573.5488721804511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2107.2649095376369</v>
      </c>
      <c r="AQ43" s="16">
        <f t="shared" ref="AQ43" si="37">IFERROR(M43/AB43, "N.A.")</f>
        <v>4175.6802841918297</v>
      </c>
      <c r="AR43" s="14">
        <f t="shared" ref="AR43" si="38">IFERROR(N43/AC43, "N.A.")</f>
        <v>3259.4543385772236</v>
      </c>
    </row>
    <row r="44" spans="1:44" ht="15" customHeight="1" thickBot="1" x14ac:dyDescent="0.3">
      <c r="A44" s="5" t="s">
        <v>0</v>
      </c>
      <c r="B44" s="48">
        <f>B43+C43</f>
        <v>28820025</v>
      </c>
      <c r="C44" s="49"/>
      <c r="D44" s="48">
        <f>D43+E43</f>
        <v>417960</v>
      </c>
      <c r="E44" s="49"/>
      <c r="F44" s="48">
        <f>F43+G43</f>
        <v>1612500</v>
      </c>
      <c r="G44" s="49"/>
      <c r="H44" s="48">
        <f>H43+I43</f>
        <v>2092820</v>
      </c>
      <c r="I44" s="49"/>
      <c r="J44" s="48">
        <f>J43+K43</f>
        <v>0</v>
      </c>
      <c r="K44" s="49"/>
      <c r="L44" s="48">
        <f>L43+M43</f>
        <v>32943305</v>
      </c>
      <c r="M44" s="50"/>
      <c r="N44" s="19">
        <f>B44+D44+F44+H44+J44</f>
        <v>32943305</v>
      </c>
      <c r="P44" s="5" t="s">
        <v>0</v>
      </c>
      <c r="Q44" s="48">
        <f>Q43+R43</f>
        <v>7464</v>
      </c>
      <c r="R44" s="49"/>
      <c r="S44" s="48">
        <f>S43+T43</f>
        <v>287</v>
      </c>
      <c r="T44" s="49"/>
      <c r="U44" s="48">
        <f>U43+V43</f>
        <v>351</v>
      </c>
      <c r="V44" s="49"/>
      <c r="W44" s="48">
        <f>W43+X43</f>
        <v>1330</v>
      </c>
      <c r="X44" s="49"/>
      <c r="Y44" s="48">
        <f>Y43+Z43</f>
        <v>675</v>
      </c>
      <c r="Z44" s="49"/>
      <c r="AA44" s="48">
        <f>AA43+AB43</f>
        <v>10107</v>
      </c>
      <c r="AB44" s="50"/>
      <c r="AC44" s="19">
        <f>Q44+S44+U44+W44+Y44</f>
        <v>10107</v>
      </c>
      <c r="AE44" s="5" t="s">
        <v>0</v>
      </c>
      <c r="AF44" s="28">
        <f>IFERROR(B44/Q44,"N.A.")</f>
        <v>3861.2037781350482</v>
      </c>
      <c r="AG44" s="29"/>
      <c r="AH44" s="28">
        <f>IFERROR(D44/S44,"N.A.")</f>
        <v>1456.3066202090592</v>
      </c>
      <c r="AI44" s="29"/>
      <c r="AJ44" s="28">
        <f>IFERROR(F44/U44,"N.A.")</f>
        <v>4594.0170940170938</v>
      </c>
      <c r="AK44" s="29"/>
      <c r="AL44" s="28">
        <f>IFERROR(H44/W44,"N.A.")</f>
        <v>1573.5488721804511</v>
      </c>
      <c r="AM44" s="29"/>
      <c r="AN44" s="28">
        <f>IFERROR(J44/Y44,"N.A.")</f>
        <v>0</v>
      </c>
      <c r="AO44" s="29"/>
      <c r="AP44" s="28">
        <f>IFERROR(L44/AA44,"N.A.")</f>
        <v>3259.4543385772236</v>
      </c>
      <c r="AQ44" s="29"/>
      <c r="AR44" s="17">
        <f>IFERROR(N44/AC44, "N.A.")</f>
        <v>3259.4543385772236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152108226</v>
      </c>
      <c r="C15" s="2"/>
      <c r="D15" s="2">
        <v>75652003</v>
      </c>
      <c r="E15" s="2"/>
      <c r="F15" s="2">
        <v>92387897.999999985</v>
      </c>
      <c r="G15" s="2"/>
      <c r="H15" s="2">
        <v>252640962.00000006</v>
      </c>
      <c r="I15" s="2"/>
      <c r="J15" s="2">
        <v>0</v>
      </c>
      <c r="K15" s="2"/>
      <c r="L15" s="1">
        <f t="shared" ref="L15:M18" si="0">B15+D15+F15+H15+J15</f>
        <v>572789089</v>
      </c>
      <c r="M15" s="13">
        <f t="shared" si="0"/>
        <v>0</v>
      </c>
      <c r="N15" s="14">
        <f>L15+M15</f>
        <v>572789089</v>
      </c>
      <c r="P15" s="3" t="s">
        <v>12</v>
      </c>
      <c r="Q15" s="2">
        <v>37686</v>
      </c>
      <c r="R15" s="2">
        <v>0</v>
      </c>
      <c r="S15" s="2">
        <v>17630</v>
      </c>
      <c r="T15" s="2">
        <v>0</v>
      </c>
      <c r="U15" s="2">
        <v>14448</v>
      </c>
      <c r="V15" s="2">
        <v>0</v>
      </c>
      <c r="W15" s="2">
        <v>83886</v>
      </c>
      <c r="X15" s="2">
        <v>0</v>
      </c>
      <c r="Y15" s="2">
        <v>9757</v>
      </c>
      <c r="Z15" s="2">
        <v>0</v>
      </c>
      <c r="AA15" s="1">
        <f t="shared" ref="AA15:AB18" si="1">Q15+S15+U15+W15+Y15</f>
        <v>163407</v>
      </c>
      <c r="AB15" s="13">
        <f t="shared" si="1"/>
        <v>0</v>
      </c>
      <c r="AC15" s="14">
        <f>AA15+AB15</f>
        <v>163407</v>
      </c>
      <c r="AE15" s="3" t="s">
        <v>12</v>
      </c>
      <c r="AF15" s="2">
        <f t="shared" ref="AF15:AR18" si="2">IFERROR(B15/Q15, "N.A.")</f>
        <v>4036.1998089476197</v>
      </c>
      <c r="AG15" s="2" t="str">
        <f t="shared" si="2"/>
        <v>N.A.</v>
      </c>
      <c r="AH15" s="2">
        <f t="shared" si="2"/>
        <v>4291.09489506523</v>
      </c>
      <c r="AI15" s="2" t="str">
        <f t="shared" si="2"/>
        <v>N.A.</v>
      </c>
      <c r="AJ15" s="2">
        <f t="shared" si="2"/>
        <v>6394.511212624584</v>
      </c>
      <c r="AK15" s="2" t="str">
        <f t="shared" si="2"/>
        <v>N.A.</v>
      </c>
      <c r="AL15" s="2">
        <f t="shared" si="2"/>
        <v>3011.717831342537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3505.2910156847624</v>
      </c>
      <c r="AQ15" s="16" t="str">
        <f t="shared" si="2"/>
        <v>N.A.</v>
      </c>
      <c r="AR15" s="14">
        <f t="shared" si="2"/>
        <v>3505.2910156847624</v>
      </c>
    </row>
    <row r="16" spans="1:44" ht="15" customHeight="1" thickBot="1" x14ac:dyDescent="0.3">
      <c r="A16" s="3" t="s">
        <v>13</v>
      </c>
      <c r="B16" s="2">
        <v>79454102.999999955</v>
      </c>
      <c r="C16" s="2">
        <v>3863230</v>
      </c>
      <c r="D16" s="2">
        <v>3922607</v>
      </c>
      <c r="E16" s="2"/>
      <c r="F16" s="2"/>
      <c r="G16" s="2"/>
      <c r="H16" s="2"/>
      <c r="I16" s="2"/>
      <c r="J16" s="2"/>
      <c r="K16" s="2"/>
      <c r="L16" s="1">
        <f t="shared" si="0"/>
        <v>83376709.999999955</v>
      </c>
      <c r="M16" s="13">
        <f t="shared" si="0"/>
        <v>3863230</v>
      </c>
      <c r="N16" s="14">
        <f>L16+M16</f>
        <v>87239939.999999955</v>
      </c>
      <c r="P16" s="3" t="s">
        <v>13</v>
      </c>
      <c r="Q16" s="2">
        <v>28634</v>
      </c>
      <c r="R16" s="2">
        <v>1377</v>
      </c>
      <c r="S16" s="2">
        <v>1949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30583</v>
      </c>
      <c r="AB16" s="13">
        <f t="shared" si="1"/>
        <v>1377</v>
      </c>
      <c r="AC16" s="14">
        <f>AA16+AB16</f>
        <v>31960</v>
      </c>
      <c r="AE16" s="3" t="s">
        <v>13</v>
      </c>
      <c r="AF16" s="2">
        <f t="shared" si="2"/>
        <v>2774.8167563036932</v>
      </c>
      <c r="AG16" s="2">
        <f t="shared" si="2"/>
        <v>2805.5410312273057</v>
      </c>
      <c r="AH16" s="2">
        <f t="shared" si="2"/>
        <v>2012.6254489481785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2726.243664781086</v>
      </c>
      <c r="AQ16" s="16">
        <f t="shared" si="2"/>
        <v>2805.5410312273057</v>
      </c>
      <c r="AR16" s="14">
        <f t="shared" si="2"/>
        <v>2729.6602002503114</v>
      </c>
    </row>
    <row r="17" spans="1:44" ht="15" customHeight="1" thickBot="1" x14ac:dyDescent="0.3">
      <c r="A17" s="3" t="s">
        <v>14</v>
      </c>
      <c r="B17" s="2">
        <v>324607455.99999994</v>
      </c>
      <c r="C17" s="2">
        <v>1823335960.0000002</v>
      </c>
      <c r="D17" s="2">
        <v>81963634.000000015</v>
      </c>
      <c r="E17" s="2">
        <v>31763529.999999996</v>
      </c>
      <c r="F17" s="2"/>
      <c r="G17" s="2">
        <v>212884442</v>
      </c>
      <c r="H17" s="2"/>
      <c r="I17" s="2">
        <v>73507080.000000045</v>
      </c>
      <c r="J17" s="2">
        <v>0</v>
      </c>
      <c r="K17" s="2"/>
      <c r="L17" s="1">
        <f t="shared" si="0"/>
        <v>406571089.99999994</v>
      </c>
      <c r="M17" s="13">
        <f t="shared" si="0"/>
        <v>2141491012.0000002</v>
      </c>
      <c r="N17" s="14">
        <f>L17+M17</f>
        <v>2548062102</v>
      </c>
      <c r="P17" s="3" t="s">
        <v>14</v>
      </c>
      <c r="Q17" s="2">
        <v>78357</v>
      </c>
      <c r="R17" s="2">
        <v>291480</v>
      </c>
      <c r="S17" s="2">
        <v>21691</v>
      </c>
      <c r="T17" s="2">
        <v>3931</v>
      </c>
      <c r="U17" s="2">
        <v>0</v>
      </c>
      <c r="V17" s="2">
        <v>19921</v>
      </c>
      <c r="W17" s="2">
        <v>0</v>
      </c>
      <c r="X17" s="2">
        <v>16245</v>
      </c>
      <c r="Y17" s="2">
        <v>9947</v>
      </c>
      <c r="Z17" s="2">
        <v>0</v>
      </c>
      <c r="AA17" s="1">
        <f t="shared" si="1"/>
        <v>109995</v>
      </c>
      <c r="AB17" s="13">
        <f t="shared" si="1"/>
        <v>331577</v>
      </c>
      <c r="AC17" s="14">
        <f>AA17+AB17</f>
        <v>441572</v>
      </c>
      <c r="AE17" s="3" t="s">
        <v>14</v>
      </c>
      <c r="AF17" s="2">
        <f t="shared" si="2"/>
        <v>4142.6733540079376</v>
      </c>
      <c r="AG17" s="2">
        <f t="shared" si="2"/>
        <v>6255.4410594208875</v>
      </c>
      <c r="AH17" s="2">
        <f t="shared" si="2"/>
        <v>3778.6931907242642</v>
      </c>
      <c r="AI17" s="2">
        <f t="shared" si="2"/>
        <v>8080.2671076062061</v>
      </c>
      <c r="AJ17" s="2" t="str">
        <f t="shared" si="2"/>
        <v>N.A.</v>
      </c>
      <c r="AK17" s="2">
        <f t="shared" si="2"/>
        <v>10686.433512373877</v>
      </c>
      <c r="AL17" s="2" t="str">
        <f t="shared" si="2"/>
        <v>N.A.</v>
      </c>
      <c r="AM17" s="2">
        <f t="shared" si="2"/>
        <v>4524.9048938134838</v>
      </c>
      <c r="AN17" s="2">
        <f t="shared" si="2"/>
        <v>0</v>
      </c>
      <c r="AO17" s="2" t="str">
        <f t="shared" si="2"/>
        <v>N.A.</v>
      </c>
      <c r="AP17" s="15">
        <f t="shared" si="2"/>
        <v>3696.2688304013814</v>
      </c>
      <c r="AQ17" s="16">
        <f t="shared" si="2"/>
        <v>6458.5028877153727</v>
      </c>
      <c r="AR17" s="14">
        <f t="shared" si="2"/>
        <v>5770.4340447310969</v>
      </c>
    </row>
    <row r="18" spans="1:44" ht="15" customHeight="1" thickBot="1" x14ac:dyDescent="0.3">
      <c r="A18" s="3" t="s">
        <v>15</v>
      </c>
      <c r="B18" s="2">
        <v>22949459.999999985</v>
      </c>
      <c r="C18" s="2">
        <v>8304676.0000000009</v>
      </c>
      <c r="D18" s="2">
        <v>9206608</v>
      </c>
      <c r="E18" s="2">
        <v>1142940</v>
      </c>
      <c r="F18" s="2"/>
      <c r="G18" s="2">
        <v>9339259</v>
      </c>
      <c r="H18" s="2">
        <v>10338891.000000002</v>
      </c>
      <c r="I18" s="2"/>
      <c r="J18" s="2">
        <v>0</v>
      </c>
      <c r="K18" s="2"/>
      <c r="L18" s="1">
        <f t="shared" si="0"/>
        <v>42494958.999999985</v>
      </c>
      <c r="M18" s="13">
        <f t="shared" si="0"/>
        <v>18786875</v>
      </c>
      <c r="N18" s="14">
        <f>L18+M18</f>
        <v>61281833.999999985</v>
      </c>
      <c r="P18" s="3" t="s">
        <v>15</v>
      </c>
      <c r="Q18" s="2">
        <v>8565</v>
      </c>
      <c r="R18" s="2">
        <v>1957</v>
      </c>
      <c r="S18" s="2">
        <v>1807</v>
      </c>
      <c r="T18" s="2">
        <v>288</v>
      </c>
      <c r="U18" s="2">
        <v>0</v>
      </c>
      <c r="V18" s="2">
        <v>3103</v>
      </c>
      <c r="W18" s="2">
        <v>17293</v>
      </c>
      <c r="X18" s="2">
        <v>0</v>
      </c>
      <c r="Y18" s="2">
        <v>5294</v>
      </c>
      <c r="Z18" s="2">
        <v>0</v>
      </c>
      <c r="AA18" s="1">
        <f t="shared" si="1"/>
        <v>32959</v>
      </c>
      <c r="AB18" s="13">
        <f t="shared" si="1"/>
        <v>5348</v>
      </c>
      <c r="AC18" s="18">
        <f>AA18+AB18</f>
        <v>38307</v>
      </c>
      <c r="AE18" s="3" t="s">
        <v>15</v>
      </c>
      <c r="AF18" s="2">
        <f t="shared" si="2"/>
        <v>2679.4465849387025</v>
      </c>
      <c r="AG18" s="2">
        <f t="shared" si="2"/>
        <v>4243.5748594787947</v>
      </c>
      <c r="AH18" s="2">
        <f t="shared" si="2"/>
        <v>5094.968456004427</v>
      </c>
      <c r="AI18" s="2">
        <f t="shared" si="2"/>
        <v>3968.5416666666665</v>
      </c>
      <c r="AJ18" s="2" t="str">
        <f t="shared" si="2"/>
        <v>N.A.</v>
      </c>
      <c r="AK18" s="2">
        <f t="shared" si="2"/>
        <v>3009.7515307766676</v>
      </c>
      <c r="AL18" s="2">
        <f t="shared" si="2"/>
        <v>597.86566818944095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1289.3279225704659</v>
      </c>
      <c r="AQ18" s="16">
        <f t="shared" si="2"/>
        <v>3512.8786462228873</v>
      </c>
      <c r="AR18" s="14">
        <f t="shared" si="2"/>
        <v>1599.7555016054503</v>
      </c>
    </row>
    <row r="19" spans="1:44" ht="15" customHeight="1" thickBot="1" x14ac:dyDescent="0.3">
      <c r="A19" s="4" t="s">
        <v>16</v>
      </c>
      <c r="B19" s="2">
        <f t="shared" ref="B19:K19" si="3">SUM(B15:B18)</f>
        <v>579119244.99999988</v>
      </c>
      <c r="C19" s="2">
        <f t="shared" si="3"/>
        <v>1835503866.0000002</v>
      </c>
      <c r="D19" s="2">
        <f t="shared" si="3"/>
        <v>170744852</v>
      </c>
      <c r="E19" s="2">
        <f t="shared" si="3"/>
        <v>32906469.999999996</v>
      </c>
      <c r="F19" s="2">
        <f t="shared" si="3"/>
        <v>92387897.999999985</v>
      </c>
      <c r="G19" s="2">
        <f t="shared" si="3"/>
        <v>222223701</v>
      </c>
      <c r="H19" s="2">
        <f t="shared" si="3"/>
        <v>262979853.00000006</v>
      </c>
      <c r="I19" s="2">
        <f t="shared" si="3"/>
        <v>73507080.000000045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1105231848</v>
      </c>
      <c r="M19" s="13">
        <f t="shared" ref="M19" si="5">C19+E19+G19+I19+K19</f>
        <v>2164141117.0000005</v>
      </c>
      <c r="N19" s="18">
        <f>L19+M19</f>
        <v>3269372965.0000005</v>
      </c>
      <c r="P19" s="4" t="s">
        <v>16</v>
      </c>
      <c r="Q19" s="2">
        <f t="shared" ref="Q19:Z19" si="6">SUM(Q15:Q18)</f>
        <v>153242</v>
      </c>
      <c r="R19" s="2">
        <f t="shared" si="6"/>
        <v>294814</v>
      </c>
      <c r="S19" s="2">
        <f t="shared" si="6"/>
        <v>43077</v>
      </c>
      <c r="T19" s="2">
        <f t="shared" si="6"/>
        <v>4219</v>
      </c>
      <c r="U19" s="2">
        <f t="shared" si="6"/>
        <v>14448</v>
      </c>
      <c r="V19" s="2">
        <f t="shared" si="6"/>
        <v>23024</v>
      </c>
      <c r="W19" s="2">
        <f t="shared" si="6"/>
        <v>101179</v>
      </c>
      <c r="X19" s="2">
        <f t="shared" si="6"/>
        <v>16245</v>
      </c>
      <c r="Y19" s="2">
        <f t="shared" si="6"/>
        <v>24998</v>
      </c>
      <c r="Z19" s="2">
        <f t="shared" si="6"/>
        <v>0</v>
      </c>
      <c r="AA19" s="1">
        <f t="shared" ref="AA19" si="7">Q19+S19+U19+W19+Y19</f>
        <v>336944</v>
      </c>
      <c r="AB19" s="13">
        <f t="shared" ref="AB19" si="8">R19+T19+V19+X19+Z19</f>
        <v>338302</v>
      </c>
      <c r="AC19" s="14">
        <f>AA19+AB19</f>
        <v>675246</v>
      </c>
      <c r="AE19" s="4" t="s">
        <v>16</v>
      </c>
      <c r="AF19" s="2">
        <f t="shared" ref="AF19:AO19" si="9">IFERROR(B19/Q19, "N.A.")</f>
        <v>3779.1156797744734</v>
      </c>
      <c r="AG19" s="2">
        <f t="shared" si="9"/>
        <v>6225.9725318336314</v>
      </c>
      <c r="AH19" s="2">
        <f t="shared" si="9"/>
        <v>3963.7127005130346</v>
      </c>
      <c r="AI19" s="2">
        <f t="shared" si="9"/>
        <v>7799.5899502251714</v>
      </c>
      <c r="AJ19" s="2">
        <f t="shared" si="9"/>
        <v>6394.511212624584</v>
      </c>
      <c r="AK19" s="2">
        <f t="shared" si="9"/>
        <v>9651.8285701876302</v>
      </c>
      <c r="AL19" s="2">
        <f t="shared" si="9"/>
        <v>2599.1544984631205</v>
      </c>
      <c r="AM19" s="2">
        <f t="shared" si="9"/>
        <v>4524.9048938134838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3280.1647988983332</v>
      </c>
      <c r="AQ19" s="16">
        <f t="shared" ref="AQ19" si="11">IFERROR(M19/AB19, "N.A.")</f>
        <v>6397.0686457662105</v>
      </c>
      <c r="AR19" s="14">
        <f t="shared" ref="AR19" si="12">IFERROR(N19/AC19, "N.A.")</f>
        <v>4841.7509544669656</v>
      </c>
    </row>
    <row r="20" spans="1:44" ht="15" customHeight="1" thickBot="1" x14ac:dyDescent="0.3">
      <c r="A20" s="5" t="s">
        <v>0</v>
      </c>
      <c r="B20" s="48">
        <f>B19+C19</f>
        <v>2414623111</v>
      </c>
      <c r="C20" s="49"/>
      <c r="D20" s="48">
        <f>D19+E19</f>
        <v>203651322</v>
      </c>
      <c r="E20" s="49"/>
      <c r="F20" s="48">
        <f>F19+G19</f>
        <v>314611599</v>
      </c>
      <c r="G20" s="49"/>
      <c r="H20" s="48">
        <f>H19+I19</f>
        <v>336486933.00000012</v>
      </c>
      <c r="I20" s="49"/>
      <c r="J20" s="48">
        <f>J19+K19</f>
        <v>0</v>
      </c>
      <c r="K20" s="49"/>
      <c r="L20" s="48">
        <f>L19+M19</f>
        <v>3269372965.0000005</v>
      </c>
      <c r="M20" s="50"/>
      <c r="N20" s="19">
        <f>B20+D20+F20+H20+J20</f>
        <v>3269372965</v>
      </c>
      <c r="P20" s="5" t="s">
        <v>0</v>
      </c>
      <c r="Q20" s="48">
        <f>Q19+R19</f>
        <v>448056</v>
      </c>
      <c r="R20" s="49"/>
      <c r="S20" s="48">
        <f>S19+T19</f>
        <v>47296</v>
      </c>
      <c r="T20" s="49"/>
      <c r="U20" s="48">
        <f>U19+V19</f>
        <v>37472</v>
      </c>
      <c r="V20" s="49"/>
      <c r="W20" s="48">
        <f>W19+X19</f>
        <v>117424</v>
      </c>
      <c r="X20" s="49"/>
      <c r="Y20" s="48">
        <f>Y19+Z19</f>
        <v>24998</v>
      </c>
      <c r="Z20" s="49"/>
      <c r="AA20" s="48">
        <f>AA19+AB19</f>
        <v>675246</v>
      </c>
      <c r="AB20" s="49"/>
      <c r="AC20" s="20">
        <f>Q20+S20+U20+W20+Y20</f>
        <v>675246</v>
      </c>
      <c r="AE20" s="5" t="s">
        <v>0</v>
      </c>
      <c r="AF20" s="28">
        <f>IFERROR(B20/Q20,"N.A.")</f>
        <v>5389.1100911493204</v>
      </c>
      <c r="AG20" s="29"/>
      <c r="AH20" s="28">
        <f>IFERROR(D20/S20,"N.A.")</f>
        <v>4305.888912381597</v>
      </c>
      <c r="AI20" s="29"/>
      <c r="AJ20" s="28">
        <f>IFERROR(F20/U20,"N.A.")</f>
        <v>8395.911587318531</v>
      </c>
      <c r="AK20" s="29"/>
      <c r="AL20" s="28">
        <f>IFERROR(H20/W20,"N.A.")</f>
        <v>2865.5720551165018</v>
      </c>
      <c r="AM20" s="29"/>
      <c r="AN20" s="28">
        <f>IFERROR(J20/Y20,"N.A.")</f>
        <v>0</v>
      </c>
      <c r="AO20" s="29"/>
      <c r="AP20" s="28">
        <f>IFERROR(L20/AA20,"N.A.")</f>
        <v>4841.7509544669656</v>
      </c>
      <c r="AQ20" s="29"/>
      <c r="AR20" s="17">
        <f>IFERROR(N20/AC20, "N.A.")</f>
        <v>4841.7509544669647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133371263.00000003</v>
      </c>
      <c r="C27" s="2"/>
      <c r="D27" s="2">
        <v>73049353.000000015</v>
      </c>
      <c r="E27" s="2"/>
      <c r="F27" s="2">
        <v>71749160.000000015</v>
      </c>
      <c r="G27" s="2"/>
      <c r="H27" s="2">
        <v>152218635.00000003</v>
      </c>
      <c r="I27" s="2"/>
      <c r="J27" s="2">
        <v>0</v>
      </c>
      <c r="K27" s="2"/>
      <c r="L27" s="1">
        <f t="shared" ref="L27:M30" si="13">B27+D27+F27+H27+J27</f>
        <v>430388411.00000012</v>
      </c>
      <c r="M27" s="13">
        <f t="shared" si="13"/>
        <v>0</v>
      </c>
      <c r="N27" s="14">
        <f>L27+M27</f>
        <v>430388411.00000012</v>
      </c>
      <c r="P27" s="3" t="s">
        <v>12</v>
      </c>
      <c r="Q27" s="2">
        <v>30377</v>
      </c>
      <c r="R27" s="2">
        <v>0</v>
      </c>
      <c r="S27" s="2">
        <v>16046</v>
      </c>
      <c r="T27" s="2">
        <v>0</v>
      </c>
      <c r="U27" s="2">
        <v>11010</v>
      </c>
      <c r="V27" s="2">
        <v>0</v>
      </c>
      <c r="W27" s="2">
        <v>37758</v>
      </c>
      <c r="X27" s="2">
        <v>0</v>
      </c>
      <c r="Y27" s="2">
        <v>4134</v>
      </c>
      <c r="Z27" s="2">
        <v>0</v>
      </c>
      <c r="AA27" s="1">
        <f t="shared" ref="AA27:AB30" si="14">Q27+S27+U27+W27+Y27</f>
        <v>99325</v>
      </c>
      <c r="AB27" s="13">
        <f t="shared" si="14"/>
        <v>0</v>
      </c>
      <c r="AC27" s="14">
        <f>AA27+AB27</f>
        <v>99325</v>
      </c>
      <c r="AE27" s="3" t="s">
        <v>12</v>
      </c>
      <c r="AF27" s="2">
        <f t="shared" ref="AF27:AR30" si="15">IFERROR(B27/Q27, "N.A.")</f>
        <v>4390.5343845672724</v>
      </c>
      <c r="AG27" s="2" t="str">
        <f t="shared" si="15"/>
        <v>N.A.</v>
      </c>
      <c r="AH27" s="2">
        <f t="shared" si="15"/>
        <v>4552.496136108688</v>
      </c>
      <c r="AI27" s="2" t="str">
        <f t="shared" si="15"/>
        <v>N.A.</v>
      </c>
      <c r="AJ27" s="2">
        <f t="shared" si="15"/>
        <v>6516.7266121707553</v>
      </c>
      <c r="AK27" s="2" t="str">
        <f t="shared" si="15"/>
        <v>N.A.</v>
      </c>
      <c r="AL27" s="2">
        <f t="shared" si="15"/>
        <v>4031.4273796281591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4333.1327561037015</v>
      </c>
      <c r="AQ27" s="16" t="str">
        <f t="shared" si="15"/>
        <v>N.A.</v>
      </c>
      <c r="AR27" s="14">
        <f t="shared" si="15"/>
        <v>4333.1327561037015</v>
      </c>
    </row>
    <row r="28" spans="1:44" ht="15" customHeight="1" thickBot="1" x14ac:dyDescent="0.3">
      <c r="A28" s="3" t="s">
        <v>13</v>
      </c>
      <c r="B28" s="2">
        <v>9069458</v>
      </c>
      <c r="C28" s="2">
        <v>1814610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9069458</v>
      </c>
      <c r="M28" s="13">
        <f t="shared" si="13"/>
        <v>1814610</v>
      </c>
      <c r="N28" s="14">
        <f>L28+M28</f>
        <v>10884068</v>
      </c>
      <c r="P28" s="3" t="s">
        <v>13</v>
      </c>
      <c r="Q28" s="2">
        <v>1959</v>
      </c>
      <c r="R28" s="2">
        <v>561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1959</v>
      </c>
      <c r="AB28" s="13">
        <f t="shared" si="14"/>
        <v>561</v>
      </c>
      <c r="AC28" s="14">
        <f>AA28+AB28</f>
        <v>2520</v>
      </c>
      <c r="AE28" s="3" t="s">
        <v>13</v>
      </c>
      <c r="AF28" s="2">
        <f t="shared" si="15"/>
        <v>4629.6365492598261</v>
      </c>
      <c r="AG28" s="2">
        <f t="shared" si="15"/>
        <v>3234.5989304812833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4629.6365492598261</v>
      </c>
      <c r="AQ28" s="16">
        <f t="shared" si="15"/>
        <v>3234.5989304812833</v>
      </c>
      <c r="AR28" s="14">
        <f t="shared" si="15"/>
        <v>4319.074603174603</v>
      </c>
    </row>
    <row r="29" spans="1:44" ht="15" customHeight="1" thickBot="1" x14ac:dyDescent="0.3">
      <c r="A29" s="3" t="s">
        <v>14</v>
      </c>
      <c r="B29" s="2">
        <v>220542335.00000006</v>
      </c>
      <c r="C29" s="2">
        <v>1159764606.999999</v>
      </c>
      <c r="D29" s="2">
        <v>65495064.999999985</v>
      </c>
      <c r="E29" s="2">
        <v>23300500.000000004</v>
      </c>
      <c r="F29" s="2"/>
      <c r="G29" s="2">
        <v>178726869.99999994</v>
      </c>
      <c r="H29" s="2"/>
      <c r="I29" s="2">
        <v>47161280</v>
      </c>
      <c r="J29" s="2">
        <v>0</v>
      </c>
      <c r="K29" s="2"/>
      <c r="L29" s="1">
        <f t="shared" si="13"/>
        <v>286037400.00000006</v>
      </c>
      <c r="M29" s="13">
        <f t="shared" si="13"/>
        <v>1408953256.999999</v>
      </c>
      <c r="N29" s="14">
        <f>L29+M29</f>
        <v>1694990656.999999</v>
      </c>
      <c r="P29" s="3" t="s">
        <v>14</v>
      </c>
      <c r="Q29" s="2">
        <v>48431</v>
      </c>
      <c r="R29" s="2">
        <v>182439</v>
      </c>
      <c r="S29" s="2">
        <v>14756</v>
      </c>
      <c r="T29" s="2">
        <v>2148</v>
      </c>
      <c r="U29" s="2">
        <v>0</v>
      </c>
      <c r="V29" s="2">
        <v>15375</v>
      </c>
      <c r="W29" s="2">
        <v>0</v>
      </c>
      <c r="X29" s="2">
        <v>11023</v>
      </c>
      <c r="Y29" s="2">
        <v>1979</v>
      </c>
      <c r="Z29" s="2">
        <v>0</v>
      </c>
      <c r="AA29" s="1">
        <f t="shared" si="14"/>
        <v>65166</v>
      </c>
      <c r="AB29" s="13">
        <f t="shared" si="14"/>
        <v>210985</v>
      </c>
      <c r="AC29" s="14">
        <f>AA29+AB29</f>
        <v>276151</v>
      </c>
      <c r="AE29" s="3" t="s">
        <v>14</v>
      </c>
      <c r="AF29" s="2">
        <f t="shared" si="15"/>
        <v>4553.7431603724899</v>
      </c>
      <c r="AG29" s="2">
        <f t="shared" si="15"/>
        <v>6356.9993641710325</v>
      </c>
      <c r="AH29" s="2">
        <f t="shared" si="15"/>
        <v>4438.5378828950925</v>
      </c>
      <c r="AI29" s="2">
        <f t="shared" si="15"/>
        <v>10847.532588454378</v>
      </c>
      <c r="AJ29" s="2" t="str">
        <f t="shared" si="15"/>
        <v>N.A.</v>
      </c>
      <c r="AK29" s="2">
        <f t="shared" si="15"/>
        <v>11624.511869918695</v>
      </c>
      <c r="AL29" s="2" t="str">
        <f t="shared" si="15"/>
        <v>N.A.</v>
      </c>
      <c r="AM29" s="2">
        <f t="shared" si="15"/>
        <v>4278.4432550122474</v>
      </c>
      <c r="AN29" s="2">
        <f t="shared" si="15"/>
        <v>0</v>
      </c>
      <c r="AO29" s="2" t="str">
        <f t="shared" si="15"/>
        <v>N.A.</v>
      </c>
      <c r="AP29" s="15">
        <f t="shared" si="15"/>
        <v>4389.3656201086469</v>
      </c>
      <c r="AQ29" s="16">
        <f t="shared" si="15"/>
        <v>6677.9783254733702</v>
      </c>
      <c r="AR29" s="14">
        <f t="shared" si="15"/>
        <v>6137.912435587773</v>
      </c>
    </row>
    <row r="30" spans="1:44" ht="15" customHeight="1" thickBot="1" x14ac:dyDescent="0.3">
      <c r="A30" s="3" t="s">
        <v>15</v>
      </c>
      <c r="B30" s="2">
        <v>22949459.999999985</v>
      </c>
      <c r="C30" s="2">
        <v>8173956.0000000019</v>
      </c>
      <c r="D30" s="2">
        <v>9022395.9999999981</v>
      </c>
      <c r="E30" s="2">
        <v>1142940</v>
      </c>
      <c r="F30" s="2"/>
      <c r="G30" s="2">
        <v>9300520</v>
      </c>
      <c r="H30" s="2">
        <v>10051859.000000004</v>
      </c>
      <c r="I30" s="2"/>
      <c r="J30" s="2">
        <v>0</v>
      </c>
      <c r="K30" s="2"/>
      <c r="L30" s="1">
        <f t="shared" si="13"/>
        <v>42023714.999999985</v>
      </c>
      <c r="M30" s="13">
        <f t="shared" si="13"/>
        <v>18617416</v>
      </c>
      <c r="N30" s="14">
        <f>L30+M30</f>
        <v>60641130.999999985</v>
      </c>
      <c r="P30" s="3" t="s">
        <v>15</v>
      </c>
      <c r="Q30" s="2">
        <v>8565</v>
      </c>
      <c r="R30" s="2">
        <v>1919</v>
      </c>
      <c r="S30" s="2">
        <v>1555</v>
      </c>
      <c r="T30" s="2">
        <v>288</v>
      </c>
      <c r="U30" s="2">
        <v>0</v>
      </c>
      <c r="V30" s="2">
        <v>2974</v>
      </c>
      <c r="W30" s="2">
        <v>16468</v>
      </c>
      <c r="X30" s="2">
        <v>0</v>
      </c>
      <c r="Y30" s="2">
        <v>4525</v>
      </c>
      <c r="Z30" s="2">
        <v>0</v>
      </c>
      <c r="AA30" s="1">
        <f t="shared" si="14"/>
        <v>31113</v>
      </c>
      <c r="AB30" s="13">
        <f t="shared" si="14"/>
        <v>5181</v>
      </c>
      <c r="AC30" s="18">
        <f>AA30+AB30</f>
        <v>36294</v>
      </c>
      <c r="AE30" s="3" t="s">
        <v>15</v>
      </c>
      <c r="AF30" s="2">
        <f t="shared" si="15"/>
        <v>2679.4465849387025</v>
      </c>
      <c r="AG30" s="2">
        <f t="shared" si="15"/>
        <v>4259.4872329338205</v>
      </c>
      <c r="AH30" s="2">
        <f t="shared" si="15"/>
        <v>5802.1839228295812</v>
      </c>
      <c r="AI30" s="2">
        <f t="shared" si="15"/>
        <v>3968.5416666666665</v>
      </c>
      <c r="AJ30" s="2" t="str">
        <f t="shared" si="15"/>
        <v>N.A.</v>
      </c>
      <c r="AK30" s="2">
        <f t="shared" si="15"/>
        <v>3127.2763954270345</v>
      </c>
      <c r="AL30" s="2">
        <f t="shared" si="15"/>
        <v>610.38735729900441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1350.6802622697903</v>
      </c>
      <c r="AQ30" s="16">
        <f t="shared" si="15"/>
        <v>3593.4020459370777</v>
      </c>
      <c r="AR30" s="14">
        <f t="shared" si="15"/>
        <v>1670.8307433735599</v>
      </c>
    </row>
    <row r="31" spans="1:44" ht="15" customHeight="1" thickBot="1" x14ac:dyDescent="0.3">
      <c r="A31" s="4" t="s">
        <v>16</v>
      </c>
      <c r="B31" s="2">
        <f t="shared" ref="B31:K31" si="16">SUM(B27:B30)</f>
        <v>385932516.00000012</v>
      </c>
      <c r="C31" s="2">
        <f t="shared" si="16"/>
        <v>1169753172.999999</v>
      </c>
      <c r="D31" s="2">
        <f t="shared" si="16"/>
        <v>147566814</v>
      </c>
      <c r="E31" s="2">
        <f t="shared" si="16"/>
        <v>24443440.000000004</v>
      </c>
      <c r="F31" s="2">
        <f t="shared" si="16"/>
        <v>71749160.000000015</v>
      </c>
      <c r="G31" s="2">
        <f t="shared" si="16"/>
        <v>188027389.99999994</v>
      </c>
      <c r="H31" s="2">
        <f t="shared" si="16"/>
        <v>162270494.00000003</v>
      </c>
      <c r="I31" s="2">
        <f t="shared" si="16"/>
        <v>47161280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767518984.00000012</v>
      </c>
      <c r="M31" s="13">
        <f t="shared" ref="M31" si="18">C31+E31+G31+I31+K31</f>
        <v>1429385282.999999</v>
      </c>
      <c r="N31" s="18">
        <f>L31+M31</f>
        <v>2196904266.999999</v>
      </c>
      <c r="P31" s="4" t="s">
        <v>16</v>
      </c>
      <c r="Q31" s="2">
        <f t="shared" ref="Q31:Z31" si="19">SUM(Q27:Q30)</f>
        <v>89332</v>
      </c>
      <c r="R31" s="2">
        <f t="shared" si="19"/>
        <v>184919</v>
      </c>
      <c r="S31" s="2">
        <f t="shared" si="19"/>
        <v>32357</v>
      </c>
      <c r="T31" s="2">
        <f t="shared" si="19"/>
        <v>2436</v>
      </c>
      <c r="U31" s="2">
        <f t="shared" si="19"/>
        <v>11010</v>
      </c>
      <c r="V31" s="2">
        <f t="shared" si="19"/>
        <v>18349</v>
      </c>
      <c r="W31" s="2">
        <f t="shared" si="19"/>
        <v>54226</v>
      </c>
      <c r="X31" s="2">
        <f t="shared" si="19"/>
        <v>11023</v>
      </c>
      <c r="Y31" s="2">
        <f t="shared" si="19"/>
        <v>10638</v>
      </c>
      <c r="Z31" s="2">
        <f t="shared" si="19"/>
        <v>0</v>
      </c>
      <c r="AA31" s="1">
        <f t="shared" ref="AA31" si="20">Q31+S31+U31+W31+Y31</f>
        <v>197563</v>
      </c>
      <c r="AB31" s="13">
        <f t="shared" ref="AB31" si="21">R31+T31+V31+X31+Z31</f>
        <v>216727</v>
      </c>
      <c r="AC31" s="14">
        <f>AA31+AB31</f>
        <v>414290</v>
      </c>
      <c r="AE31" s="4" t="s">
        <v>16</v>
      </c>
      <c r="AF31" s="2">
        <f t="shared" ref="AF31:AO31" si="22">IFERROR(B31/Q31, "N.A.")</f>
        <v>4320.204585143063</v>
      </c>
      <c r="AG31" s="2">
        <f t="shared" si="22"/>
        <v>6325.759781309649</v>
      </c>
      <c r="AH31" s="2">
        <f t="shared" si="22"/>
        <v>4560.583923107828</v>
      </c>
      <c r="AI31" s="2">
        <f t="shared" si="22"/>
        <v>10034.25287356322</v>
      </c>
      <c r="AJ31" s="2">
        <f t="shared" si="22"/>
        <v>6516.7266121707553</v>
      </c>
      <c r="AK31" s="2">
        <f t="shared" si="22"/>
        <v>10247.28268570494</v>
      </c>
      <c r="AL31" s="2">
        <f t="shared" si="22"/>
        <v>2992.4850440747987</v>
      </c>
      <c r="AM31" s="2">
        <f t="shared" si="22"/>
        <v>4278.4432550122474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3884.9328264907908</v>
      </c>
      <c r="AQ31" s="16">
        <f t="shared" ref="AQ31" si="24">IFERROR(M31/AB31, "N.A.")</f>
        <v>6595.3262999072522</v>
      </c>
      <c r="AR31" s="14">
        <f t="shared" ref="AR31" si="25">IFERROR(N31/AC31, "N.A.")</f>
        <v>5302.8175118878062</v>
      </c>
    </row>
    <row r="32" spans="1:44" ht="15" customHeight="1" thickBot="1" x14ac:dyDescent="0.3">
      <c r="A32" s="5" t="s">
        <v>0</v>
      </c>
      <c r="B32" s="48">
        <f>B31+C31</f>
        <v>1555685688.999999</v>
      </c>
      <c r="C32" s="49"/>
      <c r="D32" s="48">
        <f>D31+E31</f>
        <v>172010254</v>
      </c>
      <c r="E32" s="49"/>
      <c r="F32" s="48">
        <f>F31+G31</f>
        <v>259776549.99999994</v>
      </c>
      <c r="G32" s="49"/>
      <c r="H32" s="48">
        <f>H31+I31</f>
        <v>209431774.00000003</v>
      </c>
      <c r="I32" s="49"/>
      <c r="J32" s="48">
        <f>J31+K31</f>
        <v>0</v>
      </c>
      <c r="K32" s="49"/>
      <c r="L32" s="48">
        <f>L31+M31</f>
        <v>2196904266.999999</v>
      </c>
      <c r="M32" s="50"/>
      <c r="N32" s="19">
        <f>B32+D32+F32+H32+J32</f>
        <v>2196904266.999999</v>
      </c>
      <c r="P32" s="5" t="s">
        <v>0</v>
      </c>
      <c r="Q32" s="48">
        <f>Q31+R31</f>
        <v>274251</v>
      </c>
      <c r="R32" s="49"/>
      <c r="S32" s="48">
        <f>S31+T31</f>
        <v>34793</v>
      </c>
      <c r="T32" s="49"/>
      <c r="U32" s="48">
        <f>U31+V31</f>
        <v>29359</v>
      </c>
      <c r="V32" s="49"/>
      <c r="W32" s="48">
        <f>W31+X31</f>
        <v>65249</v>
      </c>
      <c r="X32" s="49"/>
      <c r="Y32" s="48">
        <f>Y31+Z31</f>
        <v>10638</v>
      </c>
      <c r="Z32" s="49"/>
      <c r="AA32" s="48">
        <f>AA31+AB31</f>
        <v>414290</v>
      </c>
      <c r="AB32" s="49"/>
      <c r="AC32" s="20">
        <f>Q32+S32+U32+W32+Y32</f>
        <v>414290</v>
      </c>
      <c r="AE32" s="5" t="s">
        <v>0</v>
      </c>
      <c r="AF32" s="28">
        <f>IFERROR(B32/Q32,"N.A.")</f>
        <v>5672.4886654925558</v>
      </c>
      <c r="AG32" s="29"/>
      <c r="AH32" s="28">
        <f>IFERROR(D32/S32,"N.A.")</f>
        <v>4943.8178369212201</v>
      </c>
      <c r="AI32" s="29"/>
      <c r="AJ32" s="28">
        <f>IFERROR(F32/U32,"N.A.")</f>
        <v>8848.2765080554491</v>
      </c>
      <c r="AK32" s="29"/>
      <c r="AL32" s="28">
        <f>IFERROR(H32/W32,"N.A.")</f>
        <v>3209.7315514414017</v>
      </c>
      <c r="AM32" s="29"/>
      <c r="AN32" s="28">
        <f>IFERROR(J32/Y32,"N.A.")</f>
        <v>0</v>
      </c>
      <c r="AO32" s="29"/>
      <c r="AP32" s="28">
        <f>IFERROR(L32/AA32,"N.A.")</f>
        <v>5302.8175118878062</v>
      </c>
      <c r="AQ32" s="29"/>
      <c r="AR32" s="17">
        <f>IFERROR(N32/AC32, "N.A.")</f>
        <v>5302.8175118878062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18736963</v>
      </c>
      <c r="C39" s="2"/>
      <c r="D39" s="2">
        <v>2602650</v>
      </c>
      <c r="E39" s="2"/>
      <c r="F39" s="2">
        <v>20638738</v>
      </c>
      <c r="G39" s="2"/>
      <c r="H39" s="2">
        <v>100422327.00000003</v>
      </c>
      <c r="I39" s="2"/>
      <c r="J39" s="2">
        <v>0</v>
      </c>
      <c r="K39" s="2"/>
      <c r="L39" s="1">
        <f t="shared" ref="L39:M42" si="26">B39+D39+F39+H39+J39</f>
        <v>142400678.00000003</v>
      </c>
      <c r="M39" s="13">
        <f t="shared" si="26"/>
        <v>0</v>
      </c>
      <c r="N39" s="14">
        <f>L39+M39</f>
        <v>142400678.00000003</v>
      </c>
      <c r="P39" s="3" t="s">
        <v>12</v>
      </c>
      <c r="Q39" s="2">
        <v>7309</v>
      </c>
      <c r="R39" s="2">
        <v>0</v>
      </c>
      <c r="S39" s="2">
        <v>1584</v>
      </c>
      <c r="T39" s="2">
        <v>0</v>
      </c>
      <c r="U39" s="2">
        <v>3438</v>
      </c>
      <c r="V39" s="2">
        <v>0</v>
      </c>
      <c r="W39" s="2">
        <v>46128</v>
      </c>
      <c r="X39" s="2">
        <v>0</v>
      </c>
      <c r="Y39" s="2">
        <v>5623</v>
      </c>
      <c r="Z39" s="2">
        <v>0</v>
      </c>
      <c r="AA39" s="1">
        <f t="shared" ref="AA39:AB42" si="27">Q39+S39+U39+W39+Y39</f>
        <v>64082</v>
      </c>
      <c r="AB39" s="13">
        <f t="shared" si="27"/>
        <v>0</v>
      </c>
      <c r="AC39" s="14">
        <f>AA39+AB39</f>
        <v>64082</v>
      </c>
      <c r="AE39" s="3" t="s">
        <v>12</v>
      </c>
      <c r="AF39" s="2">
        <f t="shared" ref="AF39:AR42" si="28">IFERROR(B39/Q39, "N.A.")</f>
        <v>2563.5467232179503</v>
      </c>
      <c r="AG39" s="2" t="str">
        <f t="shared" si="28"/>
        <v>N.A.</v>
      </c>
      <c r="AH39" s="2">
        <f t="shared" si="28"/>
        <v>1643.0871212121212</v>
      </c>
      <c r="AI39" s="2" t="str">
        <f t="shared" si="28"/>
        <v>N.A.</v>
      </c>
      <c r="AJ39" s="2">
        <f t="shared" si="28"/>
        <v>6003.1233275159975</v>
      </c>
      <c r="AK39" s="2" t="str">
        <f t="shared" si="28"/>
        <v>N.A.</v>
      </c>
      <c r="AL39" s="2">
        <f t="shared" si="28"/>
        <v>2177.036225286161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2222.1634468337447</v>
      </c>
      <c r="AQ39" s="16" t="str">
        <f t="shared" si="28"/>
        <v>N.A.</v>
      </c>
      <c r="AR39" s="14">
        <f t="shared" si="28"/>
        <v>2222.1634468337447</v>
      </c>
    </row>
    <row r="40" spans="1:44" ht="15" customHeight="1" thickBot="1" x14ac:dyDescent="0.3">
      <c r="A40" s="3" t="s">
        <v>13</v>
      </c>
      <c r="B40" s="2">
        <v>70384645.000000045</v>
      </c>
      <c r="C40" s="2">
        <v>2048620.0000000002</v>
      </c>
      <c r="D40" s="2">
        <v>3922607</v>
      </c>
      <c r="E40" s="2"/>
      <c r="F40" s="2"/>
      <c r="G40" s="2"/>
      <c r="H40" s="2"/>
      <c r="I40" s="2"/>
      <c r="J40" s="2"/>
      <c r="K40" s="2"/>
      <c r="L40" s="1">
        <f t="shared" si="26"/>
        <v>74307252.000000045</v>
      </c>
      <c r="M40" s="13">
        <f t="shared" si="26"/>
        <v>2048620.0000000002</v>
      </c>
      <c r="N40" s="14">
        <f>L40+M40</f>
        <v>76355872.000000045</v>
      </c>
      <c r="P40" s="3" t="s">
        <v>13</v>
      </c>
      <c r="Q40" s="2">
        <v>26675</v>
      </c>
      <c r="R40" s="2">
        <v>816</v>
      </c>
      <c r="S40" s="2">
        <v>1949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28624</v>
      </c>
      <c r="AB40" s="13">
        <f t="shared" si="27"/>
        <v>816</v>
      </c>
      <c r="AC40" s="14">
        <f>AA40+AB40</f>
        <v>29440</v>
      </c>
      <c r="AE40" s="3" t="s">
        <v>13</v>
      </c>
      <c r="AF40" s="2">
        <f t="shared" si="28"/>
        <v>2638.5996251171528</v>
      </c>
      <c r="AG40" s="2">
        <f t="shared" si="28"/>
        <v>2510.5637254901962</v>
      </c>
      <c r="AH40" s="2">
        <f t="shared" si="28"/>
        <v>2012.6254489481785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2595.977221911684</v>
      </c>
      <c r="AQ40" s="16">
        <f t="shared" si="28"/>
        <v>2510.5637254901962</v>
      </c>
      <c r="AR40" s="14">
        <f t="shared" si="28"/>
        <v>2593.6097826086971</v>
      </c>
    </row>
    <row r="41" spans="1:44" ht="15" customHeight="1" thickBot="1" x14ac:dyDescent="0.3">
      <c r="A41" s="3" t="s">
        <v>14</v>
      </c>
      <c r="B41" s="2">
        <v>104065121.00000001</v>
      </c>
      <c r="C41" s="2">
        <v>663571353.00000048</v>
      </c>
      <c r="D41" s="2">
        <v>16468569.000000002</v>
      </c>
      <c r="E41" s="2">
        <v>8463030</v>
      </c>
      <c r="F41" s="2"/>
      <c r="G41" s="2">
        <v>34157572</v>
      </c>
      <c r="H41" s="2"/>
      <c r="I41" s="2">
        <v>26345800.000000004</v>
      </c>
      <c r="J41" s="2">
        <v>0</v>
      </c>
      <c r="K41" s="2"/>
      <c r="L41" s="1">
        <f t="shared" si="26"/>
        <v>120533690.00000001</v>
      </c>
      <c r="M41" s="13">
        <f t="shared" si="26"/>
        <v>732537755.00000048</v>
      </c>
      <c r="N41" s="14">
        <f>L41+M41</f>
        <v>853071445.00000048</v>
      </c>
      <c r="P41" s="3" t="s">
        <v>14</v>
      </c>
      <c r="Q41" s="2">
        <v>29926</v>
      </c>
      <c r="R41" s="2">
        <v>109041</v>
      </c>
      <c r="S41" s="2">
        <v>6935</v>
      </c>
      <c r="T41" s="2">
        <v>1783</v>
      </c>
      <c r="U41" s="2">
        <v>0</v>
      </c>
      <c r="V41" s="2">
        <v>4546</v>
      </c>
      <c r="W41" s="2">
        <v>0</v>
      </c>
      <c r="X41" s="2">
        <v>5222</v>
      </c>
      <c r="Y41" s="2">
        <v>7968</v>
      </c>
      <c r="Z41" s="2">
        <v>0</v>
      </c>
      <c r="AA41" s="1">
        <f t="shared" si="27"/>
        <v>44829</v>
      </c>
      <c r="AB41" s="13">
        <f t="shared" si="27"/>
        <v>120592</v>
      </c>
      <c r="AC41" s="14">
        <f>AA41+AB41</f>
        <v>165421</v>
      </c>
      <c r="AE41" s="3" t="s">
        <v>14</v>
      </c>
      <c r="AF41" s="2">
        <f t="shared" si="28"/>
        <v>3477.4149903094303</v>
      </c>
      <c r="AG41" s="2">
        <f t="shared" si="28"/>
        <v>6085.5215285993381</v>
      </c>
      <c r="AH41" s="2">
        <f t="shared" si="28"/>
        <v>2374.7035328046145</v>
      </c>
      <c r="AI41" s="2">
        <f t="shared" si="28"/>
        <v>4746.5114974761636</v>
      </c>
      <c r="AJ41" s="2" t="str">
        <f t="shared" si="28"/>
        <v>N.A.</v>
      </c>
      <c r="AK41" s="2">
        <f t="shared" si="28"/>
        <v>7513.764188297404</v>
      </c>
      <c r="AL41" s="2" t="str">
        <f t="shared" si="28"/>
        <v>N.A.</v>
      </c>
      <c r="AM41" s="2">
        <f t="shared" si="28"/>
        <v>5045.1551129835316</v>
      </c>
      <c r="AN41" s="2">
        <f t="shared" si="28"/>
        <v>0</v>
      </c>
      <c r="AO41" s="2" t="str">
        <f t="shared" si="28"/>
        <v>N.A.</v>
      </c>
      <c r="AP41" s="15">
        <f t="shared" si="28"/>
        <v>2688.7436703919343</v>
      </c>
      <c r="AQ41" s="16">
        <f t="shared" si="28"/>
        <v>6074.513690792096</v>
      </c>
      <c r="AR41" s="14">
        <f t="shared" si="28"/>
        <v>5156.9718778147908</v>
      </c>
    </row>
    <row r="42" spans="1:44" ht="15" customHeight="1" thickBot="1" x14ac:dyDescent="0.3">
      <c r="A42" s="3" t="s">
        <v>15</v>
      </c>
      <c r="B42" s="2"/>
      <c r="C42" s="2">
        <v>130720</v>
      </c>
      <c r="D42" s="2">
        <v>184212</v>
      </c>
      <c r="E42" s="2"/>
      <c r="F42" s="2"/>
      <c r="G42" s="2">
        <v>38739</v>
      </c>
      <c r="H42" s="2">
        <v>287032</v>
      </c>
      <c r="I42" s="2"/>
      <c r="J42" s="2">
        <v>0</v>
      </c>
      <c r="K42" s="2"/>
      <c r="L42" s="1">
        <f t="shared" si="26"/>
        <v>471244</v>
      </c>
      <c r="M42" s="13">
        <f t="shared" si="26"/>
        <v>169459</v>
      </c>
      <c r="N42" s="14">
        <f>L42+M42</f>
        <v>640703</v>
      </c>
      <c r="P42" s="3" t="s">
        <v>15</v>
      </c>
      <c r="Q42" s="2">
        <v>0</v>
      </c>
      <c r="R42" s="2">
        <v>38</v>
      </c>
      <c r="S42" s="2">
        <v>252</v>
      </c>
      <c r="T42" s="2">
        <v>0</v>
      </c>
      <c r="U42" s="2">
        <v>0</v>
      </c>
      <c r="V42" s="2">
        <v>129</v>
      </c>
      <c r="W42" s="2">
        <v>825</v>
      </c>
      <c r="X42" s="2">
        <v>0</v>
      </c>
      <c r="Y42" s="2">
        <v>769</v>
      </c>
      <c r="Z42" s="2">
        <v>0</v>
      </c>
      <c r="AA42" s="1">
        <f t="shared" si="27"/>
        <v>1846</v>
      </c>
      <c r="AB42" s="13">
        <f t="shared" si="27"/>
        <v>167</v>
      </c>
      <c r="AC42" s="14">
        <f>AA42+AB42</f>
        <v>2013</v>
      </c>
      <c r="AE42" s="3" t="s">
        <v>15</v>
      </c>
      <c r="AF42" s="2" t="str">
        <f t="shared" si="28"/>
        <v>N.A.</v>
      </c>
      <c r="AG42" s="2">
        <f t="shared" si="28"/>
        <v>3440</v>
      </c>
      <c r="AH42" s="2">
        <f t="shared" si="28"/>
        <v>731</v>
      </c>
      <c r="AI42" s="2" t="str">
        <f t="shared" si="28"/>
        <v>N.A.</v>
      </c>
      <c r="AJ42" s="2" t="str">
        <f t="shared" si="28"/>
        <v>N.A.</v>
      </c>
      <c r="AK42" s="2">
        <f t="shared" si="28"/>
        <v>300.30232558139534</v>
      </c>
      <c r="AL42" s="2">
        <f t="shared" si="28"/>
        <v>347.91757575757578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255.27843986998917</v>
      </c>
      <c r="AQ42" s="16">
        <f t="shared" si="28"/>
        <v>1014.7245508982036</v>
      </c>
      <c r="AR42" s="14">
        <f t="shared" si="28"/>
        <v>318.28266269249877</v>
      </c>
    </row>
    <row r="43" spans="1:44" ht="15" customHeight="1" thickBot="1" x14ac:dyDescent="0.3">
      <c r="A43" s="4" t="s">
        <v>16</v>
      </c>
      <c r="B43" s="2">
        <f t="shared" ref="B43:K43" si="29">SUM(B39:B42)</f>
        <v>193186729.00000006</v>
      </c>
      <c r="C43" s="2">
        <f t="shared" si="29"/>
        <v>665750693.00000048</v>
      </c>
      <c r="D43" s="2">
        <f t="shared" si="29"/>
        <v>23178038</v>
      </c>
      <c r="E43" s="2">
        <f t="shared" si="29"/>
        <v>8463030</v>
      </c>
      <c r="F43" s="2">
        <f t="shared" si="29"/>
        <v>20638738</v>
      </c>
      <c r="G43" s="2">
        <f t="shared" si="29"/>
        <v>34196311</v>
      </c>
      <c r="H43" s="2">
        <f t="shared" si="29"/>
        <v>100709359.00000003</v>
      </c>
      <c r="I43" s="2">
        <f t="shared" si="29"/>
        <v>26345800.000000004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337712864.00000012</v>
      </c>
      <c r="M43" s="13">
        <f t="shared" ref="M43" si="31">C43+E43+G43+I43+K43</f>
        <v>734755834.00000048</v>
      </c>
      <c r="N43" s="18">
        <f>L43+M43</f>
        <v>1072468698.0000006</v>
      </c>
      <c r="P43" s="4" t="s">
        <v>16</v>
      </c>
      <c r="Q43" s="2">
        <f t="shared" ref="Q43:Z43" si="32">SUM(Q39:Q42)</f>
        <v>63910</v>
      </c>
      <c r="R43" s="2">
        <f t="shared" si="32"/>
        <v>109895</v>
      </c>
      <c r="S43" s="2">
        <f t="shared" si="32"/>
        <v>10720</v>
      </c>
      <c r="T43" s="2">
        <f t="shared" si="32"/>
        <v>1783</v>
      </c>
      <c r="U43" s="2">
        <f t="shared" si="32"/>
        <v>3438</v>
      </c>
      <c r="V43" s="2">
        <f t="shared" si="32"/>
        <v>4675</v>
      </c>
      <c r="W43" s="2">
        <f t="shared" si="32"/>
        <v>46953</v>
      </c>
      <c r="X43" s="2">
        <f t="shared" si="32"/>
        <v>5222</v>
      </c>
      <c r="Y43" s="2">
        <f t="shared" si="32"/>
        <v>14360</v>
      </c>
      <c r="Z43" s="2">
        <f t="shared" si="32"/>
        <v>0</v>
      </c>
      <c r="AA43" s="1">
        <f t="shared" ref="AA43" si="33">Q43+S43+U43+W43+Y43</f>
        <v>139381</v>
      </c>
      <c r="AB43" s="13">
        <f t="shared" ref="AB43" si="34">R43+T43+V43+X43+Z43</f>
        <v>121575</v>
      </c>
      <c r="AC43" s="18">
        <f>AA43+AB43</f>
        <v>260956</v>
      </c>
      <c r="AE43" s="4" t="s">
        <v>16</v>
      </c>
      <c r="AF43" s="2">
        <f t="shared" ref="AF43:AO43" si="35">IFERROR(B43/Q43, "N.A.")</f>
        <v>3022.7934439054929</v>
      </c>
      <c r="AG43" s="2">
        <f t="shared" si="35"/>
        <v>6058.0617225533506</v>
      </c>
      <c r="AH43" s="2">
        <f t="shared" si="35"/>
        <v>2162.1304104477613</v>
      </c>
      <c r="AI43" s="2">
        <f t="shared" si="35"/>
        <v>4746.5114974761636</v>
      </c>
      <c r="AJ43" s="2">
        <f t="shared" si="35"/>
        <v>6003.1233275159975</v>
      </c>
      <c r="AK43" s="2">
        <f t="shared" si="35"/>
        <v>7314.7189304812837</v>
      </c>
      <c r="AL43" s="2">
        <f t="shared" si="35"/>
        <v>2144.897216365302</v>
      </c>
      <c r="AM43" s="2">
        <f t="shared" si="35"/>
        <v>5045.1551129835316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2422.9476327476495</v>
      </c>
      <c r="AQ43" s="16">
        <f t="shared" ref="AQ43" si="37">IFERROR(M43/AB43, "N.A.")</f>
        <v>6043.6424758379644</v>
      </c>
      <c r="AR43" s="14">
        <f t="shared" ref="AR43" si="38">IFERROR(N43/AC43, "N.A.")</f>
        <v>4109.7683057680242</v>
      </c>
    </row>
    <row r="44" spans="1:44" ht="15" customHeight="1" thickBot="1" x14ac:dyDescent="0.3">
      <c r="A44" s="5" t="s">
        <v>0</v>
      </c>
      <c r="B44" s="48">
        <f>B43+C43</f>
        <v>858937422.00000048</v>
      </c>
      <c r="C44" s="49"/>
      <c r="D44" s="48">
        <f>D43+E43</f>
        <v>31641068</v>
      </c>
      <c r="E44" s="49"/>
      <c r="F44" s="48">
        <f>F43+G43</f>
        <v>54835049</v>
      </c>
      <c r="G44" s="49"/>
      <c r="H44" s="48">
        <f>H43+I43</f>
        <v>127055159.00000003</v>
      </c>
      <c r="I44" s="49"/>
      <c r="J44" s="48">
        <f>J43+K43</f>
        <v>0</v>
      </c>
      <c r="K44" s="49"/>
      <c r="L44" s="48">
        <f>L43+M43</f>
        <v>1072468698.0000006</v>
      </c>
      <c r="M44" s="50"/>
      <c r="N44" s="19">
        <f>B44+D44+F44+H44+J44</f>
        <v>1072468698.0000005</v>
      </c>
      <c r="P44" s="5" t="s">
        <v>0</v>
      </c>
      <c r="Q44" s="48">
        <f>Q43+R43</f>
        <v>173805</v>
      </c>
      <c r="R44" s="49"/>
      <c r="S44" s="48">
        <f>S43+T43</f>
        <v>12503</v>
      </c>
      <c r="T44" s="49"/>
      <c r="U44" s="48">
        <f>U43+V43</f>
        <v>8113</v>
      </c>
      <c r="V44" s="49"/>
      <c r="W44" s="48">
        <f>W43+X43</f>
        <v>52175</v>
      </c>
      <c r="X44" s="49"/>
      <c r="Y44" s="48">
        <f>Y43+Z43</f>
        <v>14360</v>
      </c>
      <c r="Z44" s="49"/>
      <c r="AA44" s="48">
        <f>AA43+AB43</f>
        <v>260956</v>
      </c>
      <c r="AB44" s="50"/>
      <c r="AC44" s="19">
        <f>Q44+S44+U44+W44+Y44</f>
        <v>260956</v>
      </c>
      <c r="AE44" s="5" t="s">
        <v>0</v>
      </c>
      <c r="AF44" s="28">
        <f>IFERROR(B44/Q44,"N.A.")</f>
        <v>4941.9603693794797</v>
      </c>
      <c r="AG44" s="29"/>
      <c r="AH44" s="28">
        <f>IFERROR(D44/S44,"N.A.")</f>
        <v>2530.6780772614575</v>
      </c>
      <c r="AI44" s="29"/>
      <c r="AJ44" s="28">
        <f>IFERROR(F44/U44,"N.A.")</f>
        <v>6758.9115000616293</v>
      </c>
      <c r="AK44" s="29"/>
      <c r="AL44" s="28">
        <f>IFERROR(H44/W44,"N.A.")</f>
        <v>2435.1731480594158</v>
      </c>
      <c r="AM44" s="29"/>
      <c r="AN44" s="28">
        <f>IFERROR(J44/Y44,"N.A.")</f>
        <v>0</v>
      </c>
      <c r="AO44" s="29"/>
      <c r="AP44" s="28">
        <f>IFERROR(L44/AA44,"N.A.")</f>
        <v>4109.7683057680242</v>
      </c>
      <c r="AQ44" s="29"/>
      <c r="AR44" s="17">
        <f>IFERROR(N44/AC44, "N.A.")</f>
        <v>4109.7683057680242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6331954.9999999991</v>
      </c>
      <c r="C15" s="2"/>
      <c r="D15" s="2">
        <v>2758046</v>
      </c>
      <c r="E15" s="2"/>
      <c r="F15" s="2">
        <v>3372920</v>
      </c>
      <c r="G15" s="2"/>
      <c r="H15" s="2">
        <v>8923471.9999999981</v>
      </c>
      <c r="I15" s="2"/>
      <c r="J15" s="2">
        <v>0</v>
      </c>
      <c r="K15" s="2"/>
      <c r="L15" s="1">
        <f t="shared" ref="L15:M18" si="0">B15+D15+F15+H15+J15</f>
        <v>21386393</v>
      </c>
      <c r="M15" s="13">
        <f t="shared" si="0"/>
        <v>0</v>
      </c>
      <c r="N15" s="14">
        <f>L15+M15</f>
        <v>21386393</v>
      </c>
      <c r="P15" s="3" t="s">
        <v>12</v>
      </c>
      <c r="Q15" s="2">
        <v>2510</v>
      </c>
      <c r="R15" s="2">
        <v>0</v>
      </c>
      <c r="S15" s="2">
        <v>1014</v>
      </c>
      <c r="T15" s="2">
        <v>0</v>
      </c>
      <c r="U15" s="2">
        <v>870</v>
      </c>
      <c r="V15" s="2">
        <v>0</v>
      </c>
      <c r="W15" s="2">
        <v>4294</v>
      </c>
      <c r="X15" s="2">
        <v>0</v>
      </c>
      <c r="Y15" s="2">
        <v>1560</v>
      </c>
      <c r="Z15" s="2">
        <v>0</v>
      </c>
      <c r="AA15" s="1">
        <f t="shared" ref="AA15:AB18" si="1">Q15+S15+U15+W15+Y15</f>
        <v>10248</v>
      </c>
      <c r="AB15" s="13">
        <f t="shared" si="1"/>
        <v>0</v>
      </c>
      <c r="AC15" s="14">
        <f>AA15+AB15</f>
        <v>10248</v>
      </c>
      <c r="AE15" s="3" t="s">
        <v>12</v>
      </c>
      <c r="AF15" s="2">
        <f t="shared" ref="AF15:AR18" si="2">IFERROR(B15/Q15, "N.A.")</f>
        <v>2522.6912350597604</v>
      </c>
      <c r="AG15" s="2" t="str">
        <f t="shared" si="2"/>
        <v>N.A.</v>
      </c>
      <c r="AH15" s="2">
        <f t="shared" si="2"/>
        <v>2719.9664694280077</v>
      </c>
      <c r="AI15" s="2" t="str">
        <f t="shared" si="2"/>
        <v>N.A.</v>
      </c>
      <c r="AJ15" s="2">
        <f t="shared" si="2"/>
        <v>3876.9195402298851</v>
      </c>
      <c r="AK15" s="2" t="str">
        <f t="shared" si="2"/>
        <v>N.A.</v>
      </c>
      <c r="AL15" s="2">
        <f t="shared" si="2"/>
        <v>2078.1257568700507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2086.8845628415302</v>
      </c>
      <c r="AQ15" s="16" t="str">
        <f t="shared" si="2"/>
        <v>N.A.</v>
      </c>
      <c r="AR15" s="14">
        <f t="shared" si="2"/>
        <v>2086.8845628415302</v>
      </c>
    </row>
    <row r="16" spans="1:44" ht="15" customHeight="1" thickBot="1" x14ac:dyDescent="0.3">
      <c r="A16" s="3" t="s">
        <v>13</v>
      </c>
      <c r="B16" s="2">
        <v>1142893.0000000002</v>
      </c>
      <c r="C16" s="2">
        <v>188440</v>
      </c>
      <c r="D16" s="2">
        <v>160347</v>
      </c>
      <c r="E16" s="2"/>
      <c r="F16" s="2"/>
      <c r="G16" s="2"/>
      <c r="H16" s="2"/>
      <c r="I16" s="2"/>
      <c r="J16" s="2"/>
      <c r="K16" s="2"/>
      <c r="L16" s="1">
        <f t="shared" si="0"/>
        <v>1303240.0000000002</v>
      </c>
      <c r="M16" s="13">
        <f t="shared" si="0"/>
        <v>188440</v>
      </c>
      <c r="N16" s="14">
        <f>L16+M16</f>
        <v>1491680.0000000002</v>
      </c>
      <c r="P16" s="3" t="s">
        <v>13</v>
      </c>
      <c r="Q16" s="2">
        <v>788</v>
      </c>
      <c r="R16" s="2">
        <v>179</v>
      </c>
      <c r="S16" s="2">
        <v>397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1185</v>
      </c>
      <c r="AB16" s="13">
        <f t="shared" si="1"/>
        <v>179</v>
      </c>
      <c r="AC16" s="14">
        <f>AA16+AB16</f>
        <v>1364</v>
      </c>
      <c r="AE16" s="3" t="s">
        <v>13</v>
      </c>
      <c r="AF16" s="2">
        <f t="shared" si="2"/>
        <v>1450.3718274111677</v>
      </c>
      <c r="AG16" s="2">
        <f t="shared" si="2"/>
        <v>1052.7374301675977</v>
      </c>
      <c r="AH16" s="2">
        <f t="shared" si="2"/>
        <v>403.89672544080605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1099.7805907172997</v>
      </c>
      <c r="AQ16" s="16">
        <f t="shared" si="2"/>
        <v>1052.7374301675977</v>
      </c>
      <c r="AR16" s="14">
        <f t="shared" si="2"/>
        <v>1093.6070381231673</v>
      </c>
    </row>
    <row r="17" spans="1:44" ht="15" customHeight="1" thickBot="1" x14ac:dyDescent="0.3">
      <c r="A17" s="3" t="s">
        <v>14</v>
      </c>
      <c r="B17" s="2">
        <v>25036157</v>
      </c>
      <c r="C17" s="2">
        <v>72839004.999999985</v>
      </c>
      <c r="D17" s="2">
        <v>6340800.0000000009</v>
      </c>
      <c r="E17" s="2"/>
      <c r="F17" s="2"/>
      <c r="G17" s="2">
        <v>8258099.9999999991</v>
      </c>
      <c r="H17" s="2"/>
      <c r="I17" s="2">
        <v>4676490</v>
      </c>
      <c r="J17" s="2">
        <v>0</v>
      </c>
      <c r="K17" s="2"/>
      <c r="L17" s="1">
        <f t="shared" si="0"/>
        <v>31376957</v>
      </c>
      <c r="M17" s="13">
        <f t="shared" si="0"/>
        <v>85773594.999999985</v>
      </c>
      <c r="N17" s="14">
        <f>L17+M17</f>
        <v>117150551.99999999</v>
      </c>
      <c r="P17" s="3" t="s">
        <v>14</v>
      </c>
      <c r="Q17" s="2">
        <v>7337</v>
      </c>
      <c r="R17" s="2">
        <v>12768</v>
      </c>
      <c r="S17" s="2">
        <v>696</v>
      </c>
      <c r="T17" s="2">
        <v>0</v>
      </c>
      <c r="U17" s="2">
        <v>0</v>
      </c>
      <c r="V17" s="2">
        <v>917</v>
      </c>
      <c r="W17" s="2">
        <v>0</v>
      </c>
      <c r="X17" s="2">
        <v>1502</v>
      </c>
      <c r="Y17" s="2">
        <v>1034</v>
      </c>
      <c r="Z17" s="2">
        <v>0</v>
      </c>
      <c r="AA17" s="1">
        <f t="shared" si="1"/>
        <v>9067</v>
      </c>
      <c r="AB17" s="13">
        <f t="shared" si="1"/>
        <v>15187</v>
      </c>
      <c r="AC17" s="14">
        <f>AA17+AB17</f>
        <v>24254</v>
      </c>
      <c r="AE17" s="3" t="s">
        <v>14</v>
      </c>
      <c r="AF17" s="2">
        <f t="shared" si="2"/>
        <v>3412.3152514651765</v>
      </c>
      <c r="AG17" s="2">
        <f t="shared" si="2"/>
        <v>5704.8092888471165</v>
      </c>
      <c r="AH17" s="2">
        <f t="shared" si="2"/>
        <v>9110.3448275862083</v>
      </c>
      <c r="AI17" s="2" t="str">
        <f t="shared" si="2"/>
        <v>N.A.</v>
      </c>
      <c r="AJ17" s="2" t="str">
        <f t="shared" si="2"/>
        <v>N.A.</v>
      </c>
      <c r="AK17" s="2">
        <f t="shared" si="2"/>
        <v>9005.56161395856</v>
      </c>
      <c r="AL17" s="2" t="str">
        <f t="shared" si="2"/>
        <v>N.A.</v>
      </c>
      <c r="AM17" s="2">
        <f t="shared" si="2"/>
        <v>3113.5086551264981</v>
      </c>
      <c r="AN17" s="2">
        <f t="shared" si="2"/>
        <v>0</v>
      </c>
      <c r="AO17" s="2" t="str">
        <f t="shared" si="2"/>
        <v>N.A.</v>
      </c>
      <c r="AP17" s="15">
        <f t="shared" si="2"/>
        <v>3460.5665600529392</v>
      </c>
      <c r="AQ17" s="16">
        <f t="shared" si="2"/>
        <v>5647.8300520181729</v>
      </c>
      <c r="AR17" s="14">
        <f t="shared" si="2"/>
        <v>4830.1538715263459</v>
      </c>
    </row>
    <row r="18" spans="1:44" ht="15" customHeight="1" thickBot="1" x14ac:dyDescent="0.3">
      <c r="A18" s="3" t="s">
        <v>15</v>
      </c>
      <c r="B18" s="2">
        <v>1501044</v>
      </c>
      <c r="C18" s="2"/>
      <c r="D18" s="2"/>
      <c r="E18" s="2"/>
      <c r="F18" s="2"/>
      <c r="G18" s="2"/>
      <c r="H18" s="2">
        <v>531034</v>
      </c>
      <c r="I18" s="2"/>
      <c r="J18" s="2">
        <v>0</v>
      </c>
      <c r="K18" s="2"/>
      <c r="L18" s="1">
        <f t="shared" si="0"/>
        <v>2032078</v>
      </c>
      <c r="M18" s="13">
        <f t="shared" si="0"/>
        <v>0</v>
      </c>
      <c r="N18" s="14">
        <f>L18+M18</f>
        <v>2032078</v>
      </c>
      <c r="P18" s="3" t="s">
        <v>15</v>
      </c>
      <c r="Q18" s="2">
        <v>558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5202</v>
      </c>
      <c r="X18" s="2">
        <v>0</v>
      </c>
      <c r="Y18" s="2">
        <v>1799</v>
      </c>
      <c r="Z18" s="2">
        <v>0</v>
      </c>
      <c r="AA18" s="1">
        <f t="shared" si="1"/>
        <v>7559</v>
      </c>
      <c r="AB18" s="13">
        <f t="shared" si="1"/>
        <v>0</v>
      </c>
      <c r="AC18" s="18">
        <f>AA18+AB18</f>
        <v>7559</v>
      </c>
      <c r="AE18" s="3" t="s">
        <v>15</v>
      </c>
      <c r="AF18" s="2">
        <f t="shared" si="2"/>
        <v>2690.0430107526881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102.08266051518646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268.82894562772856</v>
      </c>
      <c r="AQ18" s="16" t="str">
        <f t="shared" si="2"/>
        <v>N.A.</v>
      </c>
      <c r="AR18" s="14">
        <f t="shared" si="2"/>
        <v>268.82894562772856</v>
      </c>
    </row>
    <row r="19" spans="1:44" ht="15" customHeight="1" thickBot="1" x14ac:dyDescent="0.3">
      <c r="A19" s="4" t="s">
        <v>16</v>
      </c>
      <c r="B19" s="2">
        <f t="shared" ref="B19:K19" si="3">SUM(B15:B18)</f>
        <v>34012049</v>
      </c>
      <c r="C19" s="2">
        <f t="shared" si="3"/>
        <v>73027444.999999985</v>
      </c>
      <c r="D19" s="2">
        <f t="shared" si="3"/>
        <v>9259193</v>
      </c>
      <c r="E19" s="2">
        <f t="shared" si="3"/>
        <v>0</v>
      </c>
      <c r="F19" s="2">
        <f t="shared" si="3"/>
        <v>3372920</v>
      </c>
      <c r="G19" s="2">
        <f t="shared" si="3"/>
        <v>8258099.9999999991</v>
      </c>
      <c r="H19" s="2">
        <f t="shared" si="3"/>
        <v>9454505.9999999981</v>
      </c>
      <c r="I19" s="2">
        <f t="shared" si="3"/>
        <v>4676490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56098668</v>
      </c>
      <c r="M19" s="13">
        <f t="shared" ref="M19" si="5">C19+E19+G19+I19+K19</f>
        <v>85962034.999999985</v>
      </c>
      <c r="N19" s="18">
        <f>L19+M19</f>
        <v>142060703</v>
      </c>
      <c r="P19" s="4" t="s">
        <v>16</v>
      </c>
      <c r="Q19" s="2">
        <f t="shared" ref="Q19:Z19" si="6">SUM(Q15:Q18)</f>
        <v>11193</v>
      </c>
      <c r="R19" s="2">
        <f t="shared" si="6"/>
        <v>12947</v>
      </c>
      <c r="S19" s="2">
        <f t="shared" si="6"/>
        <v>2107</v>
      </c>
      <c r="T19" s="2">
        <f t="shared" si="6"/>
        <v>0</v>
      </c>
      <c r="U19" s="2">
        <f t="shared" si="6"/>
        <v>870</v>
      </c>
      <c r="V19" s="2">
        <f t="shared" si="6"/>
        <v>917</v>
      </c>
      <c r="W19" s="2">
        <f t="shared" si="6"/>
        <v>9496</v>
      </c>
      <c r="X19" s="2">
        <f t="shared" si="6"/>
        <v>1502</v>
      </c>
      <c r="Y19" s="2">
        <f t="shared" si="6"/>
        <v>4393</v>
      </c>
      <c r="Z19" s="2">
        <f t="shared" si="6"/>
        <v>0</v>
      </c>
      <c r="AA19" s="1">
        <f t="shared" ref="AA19" si="7">Q19+S19+U19+W19+Y19</f>
        <v>28059</v>
      </c>
      <c r="AB19" s="13">
        <f t="shared" ref="AB19" si="8">R19+T19+V19+X19+Z19</f>
        <v>15366</v>
      </c>
      <c r="AC19" s="14">
        <f>AA19+AB19</f>
        <v>43425</v>
      </c>
      <c r="AE19" s="4" t="s">
        <v>16</v>
      </c>
      <c r="AF19" s="2">
        <f t="shared" ref="AF19:AO19" si="9">IFERROR(B19/Q19, "N.A.")</f>
        <v>3038.6892700795138</v>
      </c>
      <c r="AG19" s="2">
        <f t="shared" si="9"/>
        <v>5640.4916196802333</v>
      </c>
      <c r="AH19" s="2">
        <f t="shared" si="9"/>
        <v>4394.4912197437116</v>
      </c>
      <c r="AI19" s="2" t="str">
        <f t="shared" si="9"/>
        <v>N.A.</v>
      </c>
      <c r="AJ19" s="2">
        <f t="shared" si="9"/>
        <v>3876.9195402298851</v>
      </c>
      <c r="AK19" s="2">
        <f t="shared" si="9"/>
        <v>9005.56161395856</v>
      </c>
      <c r="AL19" s="2">
        <f t="shared" si="9"/>
        <v>995.63037068239237</v>
      </c>
      <c r="AM19" s="2">
        <f t="shared" si="9"/>
        <v>3113.5086551264981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1999.311023201112</v>
      </c>
      <c r="AQ19" s="16">
        <f t="shared" ref="AQ19" si="11">IFERROR(M19/AB19, "N.A.")</f>
        <v>5594.3013796693986</v>
      </c>
      <c r="AR19" s="14">
        <f t="shared" ref="AR19" si="12">IFERROR(N19/AC19, "N.A.")</f>
        <v>3271.40363845711</v>
      </c>
    </row>
    <row r="20" spans="1:44" ht="15" customHeight="1" thickBot="1" x14ac:dyDescent="0.3">
      <c r="A20" s="5" t="s">
        <v>0</v>
      </c>
      <c r="B20" s="48">
        <f>B19+C19</f>
        <v>107039493.99999999</v>
      </c>
      <c r="C20" s="49"/>
      <c r="D20" s="48">
        <f>D19+E19</f>
        <v>9259193</v>
      </c>
      <c r="E20" s="49"/>
      <c r="F20" s="48">
        <f>F19+G19</f>
        <v>11631020</v>
      </c>
      <c r="G20" s="49"/>
      <c r="H20" s="48">
        <f>H19+I19</f>
        <v>14130995.999999998</v>
      </c>
      <c r="I20" s="49"/>
      <c r="J20" s="48">
        <f>J19+K19</f>
        <v>0</v>
      </c>
      <c r="K20" s="49"/>
      <c r="L20" s="48">
        <f>L19+M19</f>
        <v>142060703</v>
      </c>
      <c r="M20" s="50"/>
      <c r="N20" s="19">
        <f>B20+D20+F20+H20+J20</f>
        <v>142060702.99999997</v>
      </c>
      <c r="P20" s="5" t="s">
        <v>0</v>
      </c>
      <c r="Q20" s="48">
        <f>Q19+R19</f>
        <v>24140</v>
      </c>
      <c r="R20" s="49"/>
      <c r="S20" s="48">
        <f>S19+T19</f>
        <v>2107</v>
      </c>
      <c r="T20" s="49"/>
      <c r="U20" s="48">
        <f>U19+V19</f>
        <v>1787</v>
      </c>
      <c r="V20" s="49"/>
      <c r="W20" s="48">
        <f>W19+X19</f>
        <v>10998</v>
      </c>
      <c r="X20" s="49"/>
      <c r="Y20" s="48">
        <f>Y19+Z19</f>
        <v>4393</v>
      </c>
      <c r="Z20" s="49"/>
      <c r="AA20" s="48">
        <f>AA19+AB19</f>
        <v>43425</v>
      </c>
      <c r="AB20" s="49"/>
      <c r="AC20" s="20">
        <f>Q20+S20+U20+W20+Y20</f>
        <v>43425</v>
      </c>
      <c r="AE20" s="5" t="s">
        <v>0</v>
      </c>
      <c r="AF20" s="28">
        <f>IFERROR(B20/Q20,"N.A.")</f>
        <v>4434.1132560066271</v>
      </c>
      <c r="AG20" s="29"/>
      <c r="AH20" s="28">
        <f>IFERROR(D20/S20,"N.A.")</f>
        <v>4394.4912197437116</v>
      </c>
      <c r="AI20" s="29"/>
      <c r="AJ20" s="28">
        <f>IFERROR(F20/U20,"N.A.")</f>
        <v>6508.6849468382761</v>
      </c>
      <c r="AK20" s="29"/>
      <c r="AL20" s="28">
        <f>IFERROR(H20/W20,"N.A.")</f>
        <v>1284.8696126568466</v>
      </c>
      <c r="AM20" s="29"/>
      <c r="AN20" s="28">
        <f>IFERROR(J20/Y20,"N.A.")</f>
        <v>0</v>
      </c>
      <c r="AO20" s="29"/>
      <c r="AP20" s="28">
        <f>IFERROR(L20/AA20,"N.A.")</f>
        <v>3271.40363845711</v>
      </c>
      <c r="AQ20" s="29"/>
      <c r="AR20" s="17">
        <f>IFERROR(N20/AC20, "N.A.")</f>
        <v>3271.4036384571091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5590463</v>
      </c>
      <c r="C27" s="2"/>
      <c r="D27" s="2">
        <v>2758046</v>
      </c>
      <c r="E27" s="2"/>
      <c r="F27" s="2">
        <v>2718030</v>
      </c>
      <c r="G27" s="2"/>
      <c r="H27" s="2">
        <v>2813340</v>
      </c>
      <c r="I27" s="2"/>
      <c r="J27" s="2">
        <v>0</v>
      </c>
      <c r="K27" s="2"/>
      <c r="L27" s="1">
        <f t="shared" ref="L27:M30" si="13">B27+D27+F27+H27+J27</f>
        <v>13879879</v>
      </c>
      <c r="M27" s="13">
        <f t="shared" si="13"/>
        <v>0</v>
      </c>
      <c r="N27" s="14">
        <f>L27+M27</f>
        <v>13879879</v>
      </c>
      <c r="P27" s="3" t="s">
        <v>12</v>
      </c>
      <c r="Q27" s="2">
        <v>1978</v>
      </c>
      <c r="R27" s="2">
        <v>0</v>
      </c>
      <c r="S27" s="2">
        <v>1014</v>
      </c>
      <c r="T27" s="2">
        <v>0</v>
      </c>
      <c r="U27" s="2">
        <v>599</v>
      </c>
      <c r="V27" s="2">
        <v>0</v>
      </c>
      <c r="W27" s="2">
        <v>1273</v>
      </c>
      <c r="X27" s="2">
        <v>0</v>
      </c>
      <c r="Y27" s="2">
        <v>751</v>
      </c>
      <c r="Z27" s="2">
        <v>0</v>
      </c>
      <c r="AA27" s="1">
        <f t="shared" ref="AA27:AB30" si="14">Q27+S27+U27+W27+Y27</f>
        <v>5615</v>
      </c>
      <c r="AB27" s="13">
        <f t="shared" si="14"/>
        <v>0</v>
      </c>
      <c r="AC27" s="14">
        <f>AA27+AB27</f>
        <v>5615</v>
      </c>
      <c r="AE27" s="3" t="s">
        <v>12</v>
      </c>
      <c r="AF27" s="2">
        <f t="shared" ref="AF27:AR30" si="15">IFERROR(B27/Q27, "N.A.")</f>
        <v>2826.3210313447926</v>
      </c>
      <c r="AG27" s="2" t="str">
        <f t="shared" si="15"/>
        <v>N.A.</v>
      </c>
      <c r="AH27" s="2">
        <f t="shared" si="15"/>
        <v>2719.9664694280077</v>
      </c>
      <c r="AI27" s="2" t="str">
        <f t="shared" si="15"/>
        <v>N.A.</v>
      </c>
      <c r="AJ27" s="2">
        <f t="shared" si="15"/>
        <v>4537.6126878130217</v>
      </c>
      <c r="AK27" s="2" t="str">
        <f t="shared" si="15"/>
        <v>N.A.</v>
      </c>
      <c r="AL27" s="2">
        <f t="shared" si="15"/>
        <v>2210.0078554595443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2471.9285841495994</v>
      </c>
      <c r="AQ27" s="16" t="str">
        <f t="shared" si="15"/>
        <v>N.A.</v>
      </c>
      <c r="AR27" s="14">
        <f t="shared" si="15"/>
        <v>2471.9285841495994</v>
      </c>
    </row>
    <row r="28" spans="1:44" ht="15" customHeight="1" thickBot="1" x14ac:dyDescent="0.3">
      <c r="A28" s="3" t="s">
        <v>13</v>
      </c>
      <c r="B28" s="2">
        <v>123000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123000</v>
      </c>
      <c r="M28" s="13">
        <f t="shared" si="13"/>
        <v>0</v>
      </c>
      <c r="N28" s="14">
        <f>L28+M28</f>
        <v>123000</v>
      </c>
      <c r="P28" s="3" t="s">
        <v>13</v>
      </c>
      <c r="Q28" s="2">
        <v>82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82</v>
      </c>
      <c r="AB28" s="13">
        <f t="shared" si="14"/>
        <v>0</v>
      </c>
      <c r="AC28" s="14">
        <f>AA28+AB28</f>
        <v>82</v>
      </c>
      <c r="AE28" s="3" t="s">
        <v>13</v>
      </c>
      <c r="AF28" s="2">
        <f t="shared" si="15"/>
        <v>1500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1500</v>
      </c>
      <c r="AQ28" s="16" t="str">
        <f t="shared" si="15"/>
        <v>N.A.</v>
      </c>
      <c r="AR28" s="14">
        <f t="shared" si="15"/>
        <v>1500</v>
      </c>
    </row>
    <row r="29" spans="1:44" ht="15" customHeight="1" thickBot="1" x14ac:dyDescent="0.3">
      <c r="A29" s="3" t="s">
        <v>14</v>
      </c>
      <c r="B29" s="2">
        <v>15696639.999999998</v>
      </c>
      <c r="C29" s="2">
        <v>37029400</v>
      </c>
      <c r="D29" s="2">
        <v>5800800.0000000009</v>
      </c>
      <c r="E29" s="2"/>
      <c r="F29" s="2"/>
      <c r="G29" s="2">
        <v>7691100</v>
      </c>
      <c r="H29" s="2"/>
      <c r="I29" s="2">
        <v>2377590</v>
      </c>
      <c r="J29" s="2">
        <v>0</v>
      </c>
      <c r="K29" s="2"/>
      <c r="L29" s="1">
        <f t="shared" si="13"/>
        <v>21497440</v>
      </c>
      <c r="M29" s="13">
        <f t="shared" si="13"/>
        <v>47098090</v>
      </c>
      <c r="N29" s="14">
        <f>L29+M29</f>
        <v>68595530</v>
      </c>
      <c r="P29" s="3" t="s">
        <v>14</v>
      </c>
      <c r="Q29" s="2">
        <v>4196</v>
      </c>
      <c r="R29" s="2">
        <v>6586</v>
      </c>
      <c r="S29" s="2">
        <v>588</v>
      </c>
      <c r="T29" s="2">
        <v>0</v>
      </c>
      <c r="U29" s="2">
        <v>0</v>
      </c>
      <c r="V29" s="2">
        <v>791</v>
      </c>
      <c r="W29" s="2">
        <v>0</v>
      </c>
      <c r="X29" s="2">
        <v>834</v>
      </c>
      <c r="Y29" s="2">
        <v>82</v>
      </c>
      <c r="Z29" s="2">
        <v>0</v>
      </c>
      <c r="AA29" s="1">
        <f t="shared" si="14"/>
        <v>4866</v>
      </c>
      <c r="AB29" s="13">
        <f t="shared" si="14"/>
        <v>8211</v>
      </c>
      <c r="AC29" s="14">
        <f>AA29+AB29</f>
        <v>13077</v>
      </c>
      <c r="AE29" s="3" t="s">
        <v>14</v>
      </c>
      <c r="AF29" s="2">
        <f t="shared" si="15"/>
        <v>3740.8579599618679</v>
      </c>
      <c r="AG29" s="2">
        <f t="shared" si="15"/>
        <v>5622.4415426662617</v>
      </c>
      <c r="AH29" s="2">
        <f t="shared" si="15"/>
        <v>9865.3061224489811</v>
      </c>
      <c r="AI29" s="2" t="str">
        <f t="shared" si="15"/>
        <v>N.A.</v>
      </c>
      <c r="AJ29" s="2" t="str">
        <f t="shared" si="15"/>
        <v>N.A.</v>
      </c>
      <c r="AK29" s="2">
        <f t="shared" si="15"/>
        <v>9723.2616940581538</v>
      </c>
      <c r="AL29" s="2" t="str">
        <f t="shared" si="15"/>
        <v>N.A.</v>
      </c>
      <c r="AM29" s="2">
        <f t="shared" si="15"/>
        <v>2850.8273381294962</v>
      </c>
      <c r="AN29" s="2">
        <f t="shared" si="15"/>
        <v>0</v>
      </c>
      <c r="AO29" s="2" t="str">
        <f t="shared" si="15"/>
        <v>N.A.</v>
      </c>
      <c r="AP29" s="15">
        <f t="shared" si="15"/>
        <v>4417.8873818331276</v>
      </c>
      <c r="AQ29" s="16">
        <f t="shared" si="15"/>
        <v>5735.9749117038118</v>
      </c>
      <c r="AR29" s="14">
        <f t="shared" si="15"/>
        <v>5245.5096734725093</v>
      </c>
    </row>
    <row r="30" spans="1:44" ht="15" customHeight="1" thickBot="1" x14ac:dyDescent="0.3">
      <c r="A30" s="3" t="s">
        <v>15</v>
      </c>
      <c r="B30" s="2">
        <v>1501044</v>
      </c>
      <c r="C30" s="2"/>
      <c r="D30" s="2"/>
      <c r="E30" s="2"/>
      <c r="F30" s="2"/>
      <c r="G30" s="2"/>
      <c r="H30" s="2">
        <v>467130.00000000006</v>
      </c>
      <c r="I30" s="2"/>
      <c r="J30" s="2">
        <v>0</v>
      </c>
      <c r="K30" s="2"/>
      <c r="L30" s="1">
        <f t="shared" si="13"/>
        <v>1968174</v>
      </c>
      <c r="M30" s="13">
        <f t="shared" si="13"/>
        <v>0</v>
      </c>
      <c r="N30" s="14">
        <f>L30+M30</f>
        <v>1968174</v>
      </c>
      <c r="P30" s="3" t="s">
        <v>15</v>
      </c>
      <c r="Q30" s="2">
        <v>558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4975</v>
      </c>
      <c r="X30" s="2">
        <v>0</v>
      </c>
      <c r="Y30" s="2">
        <v>1572</v>
      </c>
      <c r="Z30" s="2">
        <v>0</v>
      </c>
      <c r="AA30" s="1">
        <f t="shared" si="14"/>
        <v>7105</v>
      </c>
      <c r="AB30" s="13">
        <f t="shared" si="14"/>
        <v>0</v>
      </c>
      <c r="AC30" s="18">
        <f>AA30+AB30</f>
        <v>7105</v>
      </c>
      <c r="AE30" s="3" t="s">
        <v>15</v>
      </c>
      <c r="AF30" s="2">
        <f t="shared" si="15"/>
        <v>2690.0430107526881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93.895477386934687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277.01252638986631</v>
      </c>
      <c r="AQ30" s="16" t="str">
        <f t="shared" si="15"/>
        <v>N.A.</v>
      </c>
      <c r="AR30" s="14">
        <f t="shared" si="15"/>
        <v>277.01252638986631</v>
      </c>
    </row>
    <row r="31" spans="1:44" ht="15" customHeight="1" thickBot="1" x14ac:dyDescent="0.3">
      <c r="A31" s="4" t="s">
        <v>16</v>
      </c>
      <c r="B31" s="2">
        <f t="shared" ref="B31:K31" si="16">SUM(B27:B30)</f>
        <v>22911147</v>
      </c>
      <c r="C31" s="2">
        <f t="shared" si="16"/>
        <v>37029400</v>
      </c>
      <c r="D31" s="2">
        <f t="shared" si="16"/>
        <v>8558846</v>
      </c>
      <c r="E31" s="2">
        <f t="shared" si="16"/>
        <v>0</v>
      </c>
      <c r="F31" s="2">
        <f t="shared" si="16"/>
        <v>2718030</v>
      </c>
      <c r="G31" s="2">
        <f t="shared" si="16"/>
        <v>7691100</v>
      </c>
      <c r="H31" s="2">
        <f t="shared" si="16"/>
        <v>3280470</v>
      </c>
      <c r="I31" s="2">
        <f t="shared" si="16"/>
        <v>2377590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37468493</v>
      </c>
      <c r="M31" s="13">
        <f t="shared" ref="M31" si="18">C31+E31+G31+I31+K31</f>
        <v>47098090</v>
      </c>
      <c r="N31" s="18">
        <f>L31+M31</f>
        <v>84566583</v>
      </c>
      <c r="P31" s="4" t="s">
        <v>16</v>
      </c>
      <c r="Q31" s="2">
        <f t="shared" ref="Q31:Z31" si="19">SUM(Q27:Q30)</f>
        <v>6814</v>
      </c>
      <c r="R31" s="2">
        <f t="shared" si="19"/>
        <v>6586</v>
      </c>
      <c r="S31" s="2">
        <f t="shared" si="19"/>
        <v>1602</v>
      </c>
      <c r="T31" s="2">
        <f t="shared" si="19"/>
        <v>0</v>
      </c>
      <c r="U31" s="2">
        <f t="shared" si="19"/>
        <v>599</v>
      </c>
      <c r="V31" s="2">
        <f t="shared" si="19"/>
        <v>791</v>
      </c>
      <c r="W31" s="2">
        <f t="shared" si="19"/>
        <v>6248</v>
      </c>
      <c r="X31" s="2">
        <f t="shared" si="19"/>
        <v>834</v>
      </c>
      <c r="Y31" s="2">
        <f t="shared" si="19"/>
        <v>2405</v>
      </c>
      <c r="Z31" s="2">
        <f t="shared" si="19"/>
        <v>0</v>
      </c>
      <c r="AA31" s="1">
        <f t="shared" ref="AA31" si="20">Q31+S31+U31+W31+Y31</f>
        <v>17668</v>
      </c>
      <c r="AB31" s="13">
        <f t="shared" ref="AB31" si="21">R31+T31+V31+X31+Z31</f>
        <v>8211</v>
      </c>
      <c r="AC31" s="14">
        <f>AA31+AB31</f>
        <v>25879</v>
      </c>
      <c r="AE31" s="4" t="s">
        <v>16</v>
      </c>
      <c r="AF31" s="2">
        <f t="shared" ref="AF31:AO31" si="22">IFERROR(B31/Q31, "N.A.")</f>
        <v>3362.3638098033462</v>
      </c>
      <c r="AG31" s="2">
        <f t="shared" si="22"/>
        <v>5622.4415426662617</v>
      </c>
      <c r="AH31" s="2">
        <f t="shared" si="22"/>
        <v>5342.6004993757806</v>
      </c>
      <c r="AI31" s="2" t="str">
        <f t="shared" si="22"/>
        <v>N.A.</v>
      </c>
      <c r="AJ31" s="2">
        <f t="shared" si="22"/>
        <v>4537.6126878130217</v>
      </c>
      <c r="AK31" s="2">
        <f t="shared" si="22"/>
        <v>9723.2616940581538</v>
      </c>
      <c r="AL31" s="2">
        <f t="shared" si="22"/>
        <v>525.04321382842511</v>
      </c>
      <c r="AM31" s="2">
        <f t="shared" si="22"/>
        <v>2850.8273381294962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2120.6980416572333</v>
      </c>
      <c r="AQ31" s="16">
        <f t="shared" ref="AQ31" si="24">IFERROR(M31/AB31, "N.A.")</f>
        <v>5735.9749117038118</v>
      </c>
      <c r="AR31" s="14">
        <f t="shared" ref="AR31" si="25">IFERROR(N31/AC31, "N.A.")</f>
        <v>3267.7685768383631</v>
      </c>
    </row>
    <row r="32" spans="1:44" ht="15" customHeight="1" thickBot="1" x14ac:dyDescent="0.3">
      <c r="A32" s="5" t="s">
        <v>0</v>
      </c>
      <c r="B32" s="48">
        <f>B31+C31</f>
        <v>59940547</v>
      </c>
      <c r="C32" s="49"/>
      <c r="D32" s="48">
        <f>D31+E31</f>
        <v>8558846</v>
      </c>
      <c r="E32" s="49"/>
      <c r="F32" s="48">
        <f>F31+G31</f>
        <v>10409130</v>
      </c>
      <c r="G32" s="49"/>
      <c r="H32" s="48">
        <f>H31+I31</f>
        <v>5658060</v>
      </c>
      <c r="I32" s="49"/>
      <c r="J32" s="48">
        <f>J31+K31</f>
        <v>0</v>
      </c>
      <c r="K32" s="49"/>
      <c r="L32" s="48">
        <f>L31+M31</f>
        <v>84566583</v>
      </c>
      <c r="M32" s="50"/>
      <c r="N32" s="19">
        <f>B32+D32+F32+H32+J32</f>
        <v>84566583</v>
      </c>
      <c r="P32" s="5" t="s">
        <v>0</v>
      </c>
      <c r="Q32" s="48">
        <f>Q31+R31</f>
        <v>13400</v>
      </c>
      <c r="R32" s="49"/>
      <c r="S32" s="48">
        <f>S31+T31</f>
        <v>1602</v>
      </c>
      <c r="T32" s="49"/>
      <c r="U32" s="48">
        <f>U31+V31</f>
        <v>1390</v>
      </c>
      <c r="V32" s="49"/>
      <c r="W32" s="48">
        <f>W31+X31</f>
        <v>7082</v>
      </c>
      <c r="X32" s="49"/>
      <c r="Y32" s="48">
        <f>Y31+Z31</f>
        <v>2405</v>
      </c>
      <c r="Z32" s="49"/>
      <c r="AA32" s="48">
        <f>AA31+AB31</f>
        <v>25879</v>
      </c>
      <c r="AB32" s="49"/>
      <c r="AC32" s="20">
        <f>Q32+S32+U32+W32+Y32</f>
        <v>25879</v>
      </c>
      <c r="AE32" s="5" t="s">
        <v>0</v>
      </c>
      <c r="AF32" s="28">
        <f>IFERROR(B32/Q32,"N.A.")</f>
        <v>4473.1751492537314</v>
      </c>
      <c r="AG32" s="29"/>
      <c r="AH32" s="28">
        <f>IFERROR(D32/S32,"N.A.")</f>
        <v>5342.6004993757806</v>
      </c>
      <c r="AI32" s="29"/>
      <c r="AJ32" s="28">
        <f>IFERROR(F32/U32,"N.A.")</f>
        <v>7488.5827338129493</v>
      </c>
      <c r="AK32" s="29"/>
      <c r="AL32" s="28">
        <f>IFERROR(H32/W32,"N.A.")</f>
        <v>798.93532900310652</v>
      </c>
      <c r="AM32" s="29"/>
      <c r="AN32" s="28">
        <f>IFERROR(J32/Y32,"N.A.")</f>
        <v>0</v>
      </c>
      <c r="AO32" s="29"/>
      <c r="AP32" s="28">
        <f>IFERROR(L32/AA32,"N.A.")</f>
        <v>3267.7685768383631</v>
      </c>
      <c r="AQ32" s="29"/>
      <c r="AR32" s="17">
        <f>IFERROR(N32/AC32, "N.A.")</f>
        <v>3267.7685768383631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741492</v>
      </c>
      <c r="C39" s="2"/>
      <c r="D39" s="2"/>
      <c r="E39" s="2"/>
      <c r="F39" s="2">
        <v>654889.99999999988</v>
      </c>
      <c r="G39" s="2"/>
      <c r="H39" s="2">
        <v>6110132.0000000009</v>
      </c>
      <c r="I39" s="2"/>
      <c r="J39" s="2">
        <v>0</v>
      </c>
      <c r="K39" s="2"/>
      <c r="L39" s="1">
        <f t="shared" ref="L39:M42" si="26">B39+D39+F39+H39+J39</f>
        <v>7506514.0000000009</v>
      </c>
      <c r="M39" s="13">
        <f t="shared" si="26"/>
        <v>0</v>
      </c>
      <c r="N39" s="14">
        <f>L39+M39</f>
        <v>7506514.0000000009</v>
      </c>
      <c r="P39" s="3" t="s">
        <v>12</v>
      </c>
      <c r="Q39" s="2">
        <v>532</v>
      </c>
      <c r="R39" s="2">
        <v>0</v>
      </c>
      <c r="S39" s="2">
        <v>0</v>
      </c>
      <c r="T39" s="2">
        <v>0</v>
      </c>
      <c r="U39" s="2">
        <v>271</v>
      </c>
      <c r="V39" s="2">
        <v>0</v>
      </c>
      <c r="W39" s="2">
        <v>3021</v>
      </c>
      <c r="X39" s="2">
        <v>0</v>
      </c>
      <c r="Y39" s="2">
        <v>809</v>
      </c>
      <c r="Z39" s="2">
        <v>0</v>
      </c>
      <c r="AA39" s="1">
        <f t="shared" ref="AA39:AB42" si="27">Q39+S39+U39+W39+Y39</f>
        <v>4633</v>
      </c>
      <c r="AB39" s="13">
        <f t="shared" si="27"/>
        <v>0</v>
      </c>
      <c r="AC39" s="14">
        <f>AA39+AB39</f>
        <v>4633</v>
      </c>
      <c r="AE39" s="3" t="s">
        <v>12</v>
      </c>
      <c r="AF39" s="2">
        <f t="shared" ref="AF39:AR42" si="28">IFERROR(B39/Q39, "N.A.")</f>
        <v>1393.781954887218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2416.5682656826566</v>
      </c>
      <c r="AK39" s="2" t="str">
        <f t="shared" si="28"/>
        <v>N.A.</v>
      </c>
      <c r="AL39" s="2">
        <f t="shared" si="28"/>
        <v>2022.5527970870576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1620.2274983811787</v>
      </c>
      <c r="AQ39" s="16" t="str">
        <f t="shared" si="28"/>
        <v>N.A.</v>
      </c>
      <c r="AR39" s="14">
        <f t="shared" si="28"/>
        <v>1620.2274983811787</v>
      </c>
    </row>
    <row r="40" spans="1:44" ht="15" customHeight="1" thickBot="1" x14ac:dyDescent="0.3">
      <c r="A40" s="3" t="s">
        <v>13</v>
      </c>
      <c r="B40" s="2">
        <v>1019892.9999999999</v>
      </c>
      <c r="C40" s="2">
        <v>188440</v>
      </c>
      <c r="D40" s="2">
        <v>160347</v>
      </c>
      <c r="E40" s="2"/>
      <c r="F40" s="2"/>
      <c r="G40" s="2"/>
      <c r="H40" s="2"/>
      <c r="I40" s="2"/>
      <c r="J40" s="2"/>
      <c r="K40" s="2"/>
      <c r="L40" s="1">
        <f t="shared" si="26"/>
        <v>1180240</v>
      </c>
      <c r="M40" s="13">
        <f t="shared" si="26"/>
        <v>188440</v>
      </c>
      <c r="N40" s="14">
        <f>L40+M40</f>
        <v>1368680</v>
      </c>
      <c r="P40" s="3" t="s">
        <v>13</v>
      </c>
      <c r="Q40" s="2">
        <v>706</v>
      </c>
      <c r="R40" s="2">
        <v>179</v>
      </c>
      <c r="S40" s="2">
        <v>397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1103</v>
      </c>
      <c r="AB40" s="13">
        <f t="shared" si="27"/>
        <v>179</v>
      </c>
      <c r="AC40" s="14">
        <f>AA40+AB40</f>
        <v>1282</v>
      </c>
      <c r="AE40" s="3" t="s">
        <v>13</v>
      </c>
      <c r="AF40" s="2">
        <f t="shared" si="28"/>
        <v>1444.6076487252124</v>
      </c>
      <c r="AG40" s="2">
        <f t="shared" si="28"/>
        <v>1052.7374301675977</v>
      </c>
      <c r="AH40" s="2">
        <f t="shared" si="28"/>
        <v>403.89672544080605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1070.0271985494107</v>
      </c>
      <c r="AQ40" s="16">
        <f t="shared" si="28"/>
        <v>1052.7374301675977</v>
      </c>
      <c r="AR40" s="14">
        <f t="shared" si="28"/>
        <v>1067.6131045241809</v>
      </c>
    </row>
    <row r="41" spans="1:44" ht="15" customHeight="1" thickBot="1" x14ac:dyDescent="0.3">
      <c r="A41" s="3" t="s">
        <v>14</v>
      </c>
      <c r="B41" s="2">
        <v>9339516.9999999981</v>
      </c>
      <c r="C41" s="2">
        <v>35809605.000000007</v>
      </c>
      <c r="D41" s="2">
        <v>540000</v>
      </c>
      <c r="E41" s="2"/>
      <c r="F41" s="2"/>
      <c r="G41" s="2">
        <v>567000</v>
      </c>
      <c r="H41" s="2"/>
      <c r="I41" s="2">
        <v>2298900</v>
      </c>
      <c r="J41" s="2">
        <v>0</v>
      </c>
      <c r="K41" s="2"/>
      <c r="L41" s="1">
        <f t="shared" si="26"/>
        <v>9879516.9999999981</v>
      </c>
      <c r="M41" s="13">
        <f t="shared" si="26"/>
        <v>38675505.000000007</v>
      </c>
      <c r="N41" s="14">
        <f>L41+M41</f>
        <v>48555022.000000007</v>
      </c>
      <c r="P41" s="3" t="s">
        <v>14</v>
      </c>
      <c r="Q41" s="2">
        <v>3141</v>
      </c>
      <c r="R41" s="2">
        <v>6182</v>
      </c>
      <c r="S41" s="2">
        <v>108</v>
      </c>
      <c r="T41" s="2">
        <v>0</v>
      </c>
      <c r="U41" s="2">
        <v>0</v>
      </c>
      <c r="V41" s="2">
        <v>126</v>
      </c>
      <c r="W41" s="2">
        <v>0</v>
      </c>
      <c r="X41" s="2">
        <v>668</v>
      </c>
      <c r="Y41" s="2">
        <v>952</v>
      </c>
      <c r="Z41" s="2">
        <v>0</v>
      </c>
      <c r="AA41" s="1">
        <f t="shared" si="27"/>
        <v>4201</v>
      </c>
      <c r="AB41" s="13">
        <f t="shared" si="27"/>
        <v>6976</v>
      </c>
      <c r="AC41" s="14">
        <f>AA41+AB41</f>
        <v>11177</v>
      </c>
      <c r="AE41" s="3" t="s">
        <v>14</v>
      </c>
      <c r="AF41" s="2">
        <f t="shared" si="28"/>
        <v>2973.4215218083409</v>
      </c>
      <c r="AG41" s="2">
        <f t="shared" si="28"/>
        <v>5792.5598511808485</v>
      </c>
      <c r="AH41" s="2">
        <f t="shared" si="28"/>
        <v>5000</v>
      </c>
      <c r="AI41" s="2" t="str">
        <f t="shared" si="28"/>
        <v>N.A.</v>
      </c>
      <c r="AJ41" s="2" t="str">
        <f t="shared" si="28"/>
        <v>N.A.</v>
      </c>
      <c r="AK41" s="2">
        <f t="shared" si="28"/>
        <v>4500</v>
      </c>
      <c r="AL41" s="2" t="str">
        <f t="shared" si="28"/>
        <v>N.A.</v>
      </c>
      <c r="AM41" s="2">
        <f t="shared" si="28"/>
        <v>3441.4670658682635</v>
      </c>
      <c r="AN41" s="2">
        <f t="shared" si="28"/>
        <v>0</v>
      </c>
      <c r="AO41" s="2" t="str">
        <f t="shared" si="28"/>
        <v>N.A.</v>
      </c>
      <c r="AP41" s="15">
        <f t="shared" si="28"/>
        <v>2351.7060223756243</v>
      </c>
      <c r="AQ41" s="16">
        <f t="shared" si="28"/>
        <v>5544.0804185779825</v>
      </c>
      <c r="AR41" s="14">
        <f t="shared" si="28"/>
        <v>4344.1909277981576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63904.000000000015</v>
      </c>
      <c r="I42" s="2"/>
      <c r="J42" s="2">
        <v>0</v>
      </c>
      <c r="K42" s="2"/>
      <c r="L42" s="1">
        <f t="shared" si="26"/>
        <v>63904.000000000015</v>
      </c>
      <c r="M42" s="13">
        <f t="shared" si="26"/>
        <v>0</v>
      </c>
      <c r="N42" s="14">
        <f>L42+M42</f>
        <v>63904.000000000015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227</v>
      </c>
      <c r="X42" s="2">
        <v>0</v>
      </c>
      <c r="Y42" s="2">
        <v>227</v>
      </c>
      <c r="Z42" s="2">
        <v>0</v>
      </c>
      <c r="AA42" s="1">
        <f t="shared" si="27"/>
        <v>454</v>
      </c>
      <c r="AB42" s="13">
        <f t="shared" si="27"/>
        <v>0</v>
      </c>
      <c r="AC42" s="14">
        <f>AA42+AB42</f>
        <v>454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281.51541850220269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140.75770925110135</v>
      </c>
      <c r="AQ42" s="16" t="str">
        <f t="shared" si="28"/>
        <v>N.A.</v>
      </c>
      <c r="AR42" s="14">
        <f t="shared" si="28"/>
        <v>140.75770925110135</v>
      </c>
    </row>
    <row r="43" spans="1:44" ht="15" customHeight="1" thickBot="1" x14ac:dyDescent="0.3">
      <c r="A43" s="4" t="s">
        <v>16</v>
      </c>
      <c r="B43" s="2">
        <f t="shared" ref="B43:K43" si="29">SUM(B39:B42)</f>
        <v>11100901.999999998</v>
      </c>
      <c r="C43" s="2">
        <f t="shared" si="29"/>
        <v>35998045.000000007</v>
      </c>
      <c r="D43" s="2">
        <f t="shared" si="29"/>
        <v>700347</v>
      </c>
      <c r="E43" s="2">
        <f t="shared" si="29"/>
        <v>0</v>
      </c>
      <c r="F43" s="2">
        <f t="shared" si="29"/>
        <v>654889.99999999988</v>
      </c>
      <c r="G43" s="2">
        <f t="shared" si="29"/>
        <v>567000</v>
      </c>
      <c r="H43" s="2">
        <f t="shared" si="29"/>
        <v>6174036.0000000009</v>
      </c>
      <c r="I43" s="2">
        <f t="shared" si="29"/>
        <v>2298900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18630175</v>
      </c>
      <c r="M43" s="13">
        <f t="shared" ref="M43" si="31">C43+E43+G43+I43+K43</f>
        <v>38863945.000000007</v>
      </c>
      <c r="N43" s="18">
        <f>L43+M43</f>
        <v>57494120.000000007</v>
      </c>
      <c r="P43" s="4" t="s">
        <v>16</v>
      </c>
      <c r="Q43" s="2">
        <f t="shared" ref="Q43:Z43" si="32">SUM(Q39:Q42)</f>
        <v>4379</v>
      </c>
      <c r="R43" s="2">
        <f t="shared" si="32"/>
        <v>6361</v>
      </c>
      <c r="S43" s="2">
        <f t="shared" si="32"/>
        <v>505</v>
      </c>
      <c r="T43" s="2">
        <f t="shared" si="32"/>
        <v>0</v>
      </c>
      <c r="U43" s="2">
        <f t="shared" si="32"/>
        <v>271</v>
      </c>
      <c r="V43" s="2">
        <f t="shared" si="32"/>
        <v>126</v>
      </c>
      <c r="W43" s="2">
        <f t="shared" si="32"/>
        <v>3248</v>
      </c>
      <c r="X43" s="2">
        <f t="shared" si="32"/>
        <v>668</v>
      </c>
      <c r="Y43" s="2">
        <f t="shared" si="32"/>
        <v>1988</v>
      </c>
      <c r="Z43" s="2">
        <f t="shared" si="32"/>
        <v>0</v>
      </c>
      <c r="AA43" s="1">
        <f t="shared" ref="AA43" si="33">Q43+S43+U43+W43+Y43</f>
        <v>10391</v>
      </c>
      <c r="AB43" s="13">
        <f t="shared" ref="AB43" si="34">R43+T43+V43+X43+Z43</f>
        <v>7155</v>
      </c>
      <c r="AC43" s="18">
        <f>AA43+AB43</f>
        <v>17546</v>
      </c>
      <c r="AE43" s="4" t="s">
        <v>16</v>
      </c>
      <c r="AF43" s="2">
        <f t="shared" ref="AF43:AO43" si="35">IFERROR(B43/Q43, "N.A.")</f>
        <v>2535.0312856816622</v>
      </c>
      <c r="AG43" s="2">
        <f t="shared" si="35"/>
        <v>5659.1801603521471</v>
      </c>
      <c r="AH43" s="2">
        <f t="shared" si="35"/>
        <v>1386.8257425742574</v>
      </c>
      <c r="AI43" s="2" t="str">
        <f t="shared" si="35"/>
        <v>N.A.</v>
      </c>
      <c r="AJ43" s="2">
        <f t="shared" si="35"/>
        <v>2416.5682656826566</v>
      </c>
      <c r="AK43" s="2">
        <f t="shared" si="35"/>
        <v>4500</v>
      </c>
      <c r="AL43" s="2">
        <f t="shared" si="35"/>
        <v>1900.8731527093598</v>
      </c>
      <c r="AM43" s="2">
        <f t="shared" si="35"/>
        <v>3441.4670658682635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1792.9145414300838</v>
      </c>
      <c r="AQ43" s="16">
        <f t="shared" ref="AQ43" si="37">IFERROR(M43/AB43, "N.A.")</f>
        <v>5431.7183787561153</v>
      </c>
      <c r="AR43" s="14">
        <f t="shared" ref="AR43" si="38">IFERROR(N43/AC43, "N.A.")</f>
        <v>3276.765074660892</v>
      </c>
    </row>
    <row r="44" spans="1:44" ht="15" customHeight="1" thickBot="1" x14ac:dyDescent="0.3">
      <c r="A44" s="5" t="s">
        <v>0</v>
      </c>
      <c r="B44" s="48">
        <f>B43+C43</f>
        <v>47098947.000000007</v>
      </c>
      <c r="C44" s="49"/>
      <c r="D44" s="48">
        <f>D43+E43</f>
        <v>700347</v>
      </c>
      <c r="E44" s="49"/>
      <c r="F44" s="48">
        <f>F43+G43</f>
        <v>1221890</v>
      </c>
      <c r="G44" s="49"/>
      <c r="H44" s="48">
        <f>H43+I43</f>
        <v>8472936</v>
      </c>
      <c r="I44" s="49"/>
      <c r="J44" s="48">
        <f>J43+K43</f>
        <v>0</v>
      </c>
      <c r="K44" s="49"/>
      <c r="L44" s="48">
        <f>L43+M43</f>
        <v>57494120.000000007</v>
      </c>
      <c r="M44" s="50"/>
      <c r="N44" s="19">
        <f>B44+D44+F44+H44+J44</f>
        <v>57494120.000000007</v>
      </c>
      <c r="P44" s="5" t="s">
        <v>0</v>
      </c>
      <c r="Q44" s="48">
        <f>Q43+R43</f>
        <v>10740</v>
      </c>
      <c r="R44" s="49"/>
      <c r="S44" s="48">
        <f>S43+T43</f>
        <v>505</v>
      </c>
      <c r="T44" s="49"/>
      <c r="U44" s="48">
        <f>U43+V43</f>
        <v>397</v>
      </c>
      <c r="V44" s="49"/>
      <c r="W44" s="48">
        <f>W43+X43</f>
        <v>3916</v>
      </c>
      <c r="X44" s="49"/>
      <c r="Y44" s="48">
        <f>Y43+Z43</f>
        <v>1988</v>
      </c>
      <c r="Z44" s="49"/>
      <c r="AA44" s="48">
        <f>AA43+AB43</f>
        <v>17546</v>
      </c>
      <c r="AB44" s="50"/>
      <c r="AC44" s="19">
        <f>Q44+S44+U44+W44+Y44</f>
        <v>17546</v>
      </c>
      <c r="AE44" s="5" t="s">
        <v>0</v>
      </c>
      <c r="AF44" s="28">
        <f>IFERROR(B44/Q44,"N.A.")</f>
        <v>4385.3768156424585</v>
      </c>
      <c r="AG44" s="29"/>
      <c r="AH44" s="28">
        <f>IFERROR(D44/S44,"N.A.")</f>
        <v>1386.8257425742574</v>
      </c>
      <c r="AI44" s="29"/>
      <c r="AJ44" s="28">
        <f>IFERROR(F44/U44,"N.A.")</f>
        <v>3077.8085642317378</v>
      </c>
      <c r="AK44" s="29"/>
      <c r="AL44" s="28">
        <f>IFERROR(H44/W44,"N.A.")</f>
        <v>2163.6710929519918</v>
      </c>
      <c r="AM44" s="29"/>
      <c r="AN44" s="28">
        <f>IFERROR(J44/Y44,"N.A.")</f>
        <v>0</v>
      </c>
      <c r="AO44" s="29"/>
      <c r="AP44" s="28">
        <f>IFERROR(L44/AA44,"N.A.")</f>
        <v>3276.765074660892</v>
      </c>
      <c r="AQ44" s="29"/>
      <c r="AR44" s="17">
        <f>IFERROR(N44/AC44, "N.A.")</f>
        <v>3276.765074660892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9216520</v>
      </c>
      <c r="C15" s="2"/>
      <c r="D15" s="2">
        <v>691440</v>
      </c>
      <c r="E15" s="2"/>
      <c r="F15" s="2"/>
      <c r="G15" s="2"/>
      <c r="H15" s="2">
        <v>16586519.999999998</v>
      </c>
      <c r="I15" s="2"/>
      <c r="J15" s="2">
        <v>0</v>
      </c>
      <c r="K15" s="2"/>
      <c r="L15" s="1">
        <f t="shared" ref="L15:M18" si="0">B15+D15+F15+H15+J15</f>
        <v>26494480</v>
      </c>
      <c r="M15" s="13">
        <f t="shared" si="0"/>
        <v>0</v>
      </c>
      <c r="N15" s="14">
        <f>L15+M15</f>
        <v>26494480</v>
      </c>
      <c r="P15" s="3" t="s">
        <v>12</v>
      </c>
      <c r="Q15" s="2">
        <v>1876</v>
      </c>
      <c r="R15" s="2">
        <v>0</v>
      </c>
      <c r="S15" s="2">
        <v>268</v>
      </c>
      <c r="T15" s="2">
        <v>0</v>
      </c>
      <c r="U15" s="2">
        <v>0</v>
      </c>
      <c r="V15" s="2">
        <v>0</v>
      </c>
      <c r="W15" s="2">
        <v>3484</v>
      </c>
      <c r="X15" s="2">
        <v>0</v>
      </c>
      <c r="Y15" s="2">
        <v>268</v>
      </c>
      <c r="Z15" s="2">
        <v>0</v>
      </c>
      <c r="AA15" s="1">
        <f t="shared" ref="AA15:AB18" si="1">Q15+S15+U15+W15+Y15</f>
        <v>5896</v>
      </c>
      <c r="AB15" s="13">
        <f t="shared" si="1"/>
        <v>0</v>
      </c>
      <c r="AC15" s="14">
        <f>AA15+AB15</f>
        <v>5896</v>
      </c>
      <c r="AE15" s="3" t="s">
        <v>12</v>
      </c>
      <c r="AF15" s="2">
        <f t="shared" ref="AF15:AR18" si="2">IFERROR(B15/Q15, "N.A.")</f>
        <v>4912.8571428571431</v>
      </c>
      <c r="AG15" s="2" t="str">
        <f t="shared" si="2"/>
        <v>N.A.</v>
      </c>
      <c r="AH15" s="2">
        <f t="shared" si="2"/>
        <v>2580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4760.7692307692305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4493.636363636364</v>
      </c>
      <c r="AQ15" s="16" t="str">
        <f t="shared" si="2"/>
        <v>N.A.</v>
      </c>
      <c r="AR15" s="14">
        <f t="shared" si="2"/>
        <v>4493.636363636364</v>
      </c>
    </row>
    <row r="16" spans="1:44" ht="15" customHeight="1" thickBot="1" x14ac:dyDescent="0.3">
      <c r="A16" s="3" t="s">
        <v>13</v>
      </c>
      <c r="B16" s="2">
        <v>230480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230480</v>
      </c>
      <c r="M16" s="13">
        <f t="shared" si="0"/>
        <v>0</v>
      </c>
      <c r="N16" s="14">
        <f>L16+M16</f>
        <v>230480</v>
      </c>
      <c r="P16" s="3" t="s">
        <v>13</v>
      </c>
      <c r="Q16" s="2">
        <v>268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268</v>
      </c>
      <c r="AB16" s="13">
        <f t="shared" si="1"/>
        <v>0</v>
      </c>
      <c r="AC16" s="14">
        <f>AA16+AB16</f>
        <v>268</v>
      </c>
      <c r="AE16" s="3" t="s">
        <v>13</v>
      </c>
      <c r="AF16" s="2">
        <f t="shared" si="2"/>
        <v>860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860</v>
      </c>
      <c r="AQ16" s="16" t="str">
        <f t="shared" si="2"/>
        <v>N.A.</v>
      </c>
      <c r="AR16" s="14">
        <f t="shared" si="2"/>
        <v>860</v>
      </c>
    </row>
    <row r="17" spans="1:44" ht="15" customHeight="1" thickBot="1" x14ac:dyDescent="0.3">
      <c r="A17" s="3" t="s">
        <v>14</v>
      </c>
      <c r="B17" s="2">
        <v>8383040</v>
      </c>
      <c r="C17" s="2">
        <v>31168400</v>
      </c>
      <c r="D17" s="2">
        <v>5756640</v>
      </c>
      <c r="E17" s="2"/>
      <c r="F17" s="2"/>
      <c r="G17" s="2"/>
      <c r="H17" s="2"/>
      <c r="I17" s="2">
        <v>5185800</v>
      </c>
      <c r="J17" s="2"/>
      <c r="K17" s="2"/>
      <c r="L17" s="1">
        <f t="shared" si="0"/>
        <v>14139680</v>
      </c>
      <c r="M17" s="13">
        <f t="shared" si="0"/>
        <v>36354200</v>
      </c>
      <c r="N17" s="14">
        <f>L17+M17</f>
        <v>50493880</v>
      </c>
      <c r="P17" s="3" t="s">
        <v>14</v>
      </c>
      <c r="Q17" s="2">
        <v>1876</v>
      </c>
      <c r="R17" s="2">
        <v>2680</v>
      </c>
      <c r="S17" s="2">
        <v>804</v>
      </c>
      <c r="T17" s="2">
        <v>0</v>
      </c>
      <c r="U17" s="2">
        <v>0</v>
      </c>
      <c r="V17" s="2">
        <v>0</v>
      </c>
      <c r="W17" s="2">
        <v>0</v>
      </c>
      <c r="X17" s="2">
        <v>268</v>
      </c>
      <c r="Y17" s="2">
        <v>0</v>
      </c>
      <c r="Z17" s="2">
        <v>0</v>
      </c>
      <c r="AA17" s="1">
        <f t="shared" si="1"/>
        <v>2680</v>
      </c>
      <c r="AB17" s="13">
        <f t="shared" si="1"/>
        <v>2948</v>
      </c>
      <c r="AC17" s="14">
        <f>AA17+AB17</f>
        <v>5628</v>
      </c>
      <c r="AE17" s="3" t="s">
        <v>14</v>
      </c>
      <c r="AF17" s="2">
        <f t="shared" si="2"/>
        <v>4468.5714285714284</v>
      </c>
      <c r="AG17" s="2">
        <f t="shared" si="2"/>
        <v>11630</v>
      </c>
      <c r="AH17" s="2">
        <f t="shared" si="2"/>
        <v>7160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19350</v>
      </c>
      <c r="AN17" s="2" t="str">
        <f t="shared" si="2"/>
        <v>N.A.</v>
      </c>
      <c r="AO17" s="2" t="str">
        <f t="shared" si="2"/>
        <v>N.A.</v>
      </c>
      <c r="AP17" s="15">
        <f t="shared" si="2"/>
        <v>5276</v>
      </c>
      <c r="AQ17" s="16">
        <f t="shared" si="2"/>
        <v>12331.818181818182</v>
      </c>
      <c r="AR17" s="14">
        <f t="shared" si="2"/>
        <v>8971.9047619047615</v>
      </c>
    </row>
    <row r="18" spans="1:44" ht="15" customHeight="1" thickBot="1" x14ac:dyDescent="0.3">
      <c r="A18" s="3" t="s">
        <v>15</v>
      </c>
      <c r="B18" s="2">
        <v>964800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964800</v>
      </c>
      <c r="M18" s="13">
        <f t="shared" si="0"/>
        <v>0</v>
      </c>
      <c r="N18" s="14">
        <f>L18+M18</f>
        <v>964800</v>
      </c>
      <c r="P18" s="3" t="s">
        <v>15</v>
      </c>
      <c r="Q18" s="2">
        <v>268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268</v>
      </c>
      <c r="AB18" s="13">
        <f t="shared" si="1"/>
        <v>0</v>
      </c>
      <c r="AC18" s="18">
        <f>AA18+AB18</f>
        <v>268</v>
      </c>
      <c r="AE18" s="3" t="s">
        <v>15</v>
      </c>
      <c r="AF18" s="2">
        <f t="shared" si="2"/>
        <v>3600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3600</v>
      </c>
      <c r="AQ18" s="16" t="str">
        <f t="shared" si="2"/>
        <v>N.A.</v>
      </c>
      <c r="AR18" s="14">
        <f t="shared" si="2"/>
        <v>3600</v>
      </c>
    </row>
    <row r="19" spans="1:44" ht="15" customHeight="1" thickBot="1" x14ac:dyDescent="0.3">
      <c r="A19" s="4" t="s">
        <v>16</v>
      </c>
      <c r="B19" s="2">
        <f t="shared" ref="B19:K19" si="3">SUM(B15:B18)</f>
        <v>18794840</v>
      </c>
      <c r="C19" s="2">
        <f t="shared" si="3"/>
        <v>31168400</v>
      </c>
      <c r="D19" s="2">
        <f t="shared" si="3"/>
        <v>6448080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16586519.999999998</v>
      </c>
      <c r="I19" s="2">
        <f t="shared" si="3"/>
        <v>5185800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41829440</v>
      </c>
      <c r="M19" s="13">
        <f t="shared" ref="M19" si="5">C19+E19+G19+I19+K19</f>
        <v>36354200</v>
      </c>
      <c r="N19" s="18">
        <f>L19+M19</f>
        <v>78183640</v>
      </c>
      <c r="P19" s="4" t="s">
        <v>16</v>
      </c>
      <c r="Q19" s="2">
        <f t="shared" ref="Q19:Z19" si="6">SUM(Q15:Q18)</f>
        <v>4288</v>
      </c>
      <c r="R19" s="2">
        <f t="shared" si="6"/>
        <v>2680</v>
      </c>
      <c r="S19" s="2">
        <f t="shared" si="6"/>
        <v>1072</v>
      </c>
      <c r="T19" s="2">
        <f t="shared" si="6"/>
        <v>0</v>
      </c>
      <c r="U19" s="2">
        <f t="shared" si="6"/>
        <v>0</v>
      </c>
      <c r="V19" s="2">
        <f t="shared" si="6"/>
        <v>0</v>
      </c>
      <c r="W19" s="2">
        <f t="shared" si="6"/>
        <v>3484</v>
      </c>
      <c r="X19" s="2">
        <f t="shared" si="6"/>
        <v>268</v>
      </c>
      <c r="Y19" s="2">
        <f t="shared" si="6"/>
        <v>268</v>
      </c>
      <c r="Z19" s="2">
        <f t="shared" si="6"/>
        <v>0</v>
      </c>
      <c r="AA19" s="1">
        <f t="shared" ref="AA19" si="7">Q19+S19+U19+W19+Y19</f>
        <v>9112</v>
      </c>
      <c r="AB19" s="13">
        <f t="shared" ref="AB19" si="8">R19+T19+V19+X19+Z19</f>
        <v>2948</v>
      </c>
      <c r="AC19" s="14">
        <f>AA19+AB19</f>
        <v>12060</v>
      </c>
      <c r="AE19" s="4" t="s">
        <v>16</v>
      </c>
      <c r="AF19" s="2">
        <f t="shared" ref="AF19:AO19" si="9">IFERROR(B19/Q19, "N.A.")</f>
        <v>4383.125</v>
      </c>
      <c r="AG19" s="2">
        <f t="shared" si="9"/>
        <v>11630</v>
      </c>
      <c r="AH19" s="2">
        <f t="shared" si="9"/>
        <v>6015</v>
      </c>
      <c r="AI19" s="2" t="str">
        <f t="shared" si="9"/>
        <v>N.A.</v>
      </c>
      <c r="AJ19" s="2" t="str">
        <f t="shared" si="9"/>
        <v>N.A.</v>
      </c>
      <c r="AK19" s="2" t="str">
        <f t="shared" si="9"/>
        <v>N.A.</v>
      </c>
      <c r="AL19" s="2">
        <f t="shared" si="9"/>
        <v>4760.7692307692305</v>
      </c>
      <c r="AM19" s="2">
        <f t="shared" si="9"/>
        <v>19350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4590.588235294118</v>
      </c>
      <c r="AQ19" s="16">
        <f t="shared" ref="AQ19" si="11">IFERROR(M19/AB19, "N.A.")</f>
        <v>12331.818181818182</v>
      </c>
      <c r="AR19" s="14">
        <f t="shared" ref="AR19" si="12">IFERROR(N19/AC19, "N.A.")</f>
        <v>6482.8888888888887</v>
      </c>
    </row>
    <row r="20" spans="1:44" ht="15" customHeight="1" thickBot="1" x14ac:dyDescent="0.3">
      <c r="A20" s="5" t="s">
        <v>0</v>
      </c>
      <c r="B20" s="48">
        <f>B19+C19</f>
        <v>49963240</v>
      </c>
      <c r="C20" s="49"/>
      <c r="D20" s="48">
        <f>D19+E19</f>
        <v>6448080</v>
      </c>
      <c r="E20" s="49"/>
      <c r="F20" s="48">
        <f>F19+G19</f>
        <v>0</v>
      </c>
      <c r="G20" s="49"/>
      <c r="H20" s="48">
        <f>H19+I19</f>
        <v>21772320</v>
      </c>
      <c r="I20" s="49"/>
      <c r="J20" s="48">
        <f>J19+K19</f>
        <v>0</v>
      </c>
      <c r="K20" s="49"/>
      <c r="L20" s="48">
        <f>L19+M19</f>
        <v>78183640</v>
      </c>
      <c r="M20" s="50"/>
      <c r="N20" s="19">
        <f>B20+D20+F20+H20+J20</f>
        <v>78183640</v>
      </c>
      <c r="P20" s="5" t="s">
        <v>0</v>
      </c>
      <c r="Q20" s="48">
        <f>Q19+R19</f>
        <v>6968</v>
      </c>
      <c r="R20" s="49"/>
      <c r="S20" s="48">
        <f>S19+T19</f>
        <v>1072</v>
      </c>
      <c r="T20" s="49"/>
      <c r="U20" s="48">
        <f>U19+V19</f>
        <v>0</v>
      </c>
      <c r="V20" s="49"/>
      <c r="W20" s="48">
        <f>W19+X19</f>
        <v>3752</v>
      </c>
      <c r="X20" s="49"/>
      <c r="Y20" s="48">
        <f>Y19+Z19</f>
        <v>268</v>
      </c>
      <c r="Z20" s="49"/>
      <c r="AA20" s="48">
        <f>AA19+AB19</f>
        <v>12060</v>
      </c>
      <c r="AB20" s="49"/>
      <c r="AC20" s="20">
        <f>Q20+S20+U20+W20+Y20</f>
        <v>12060</v>
      </c>
      <c r="AE20" s="5" t="s">
        <v>0</v>
      </c>
      <c r="AF20" s="28">
        <f>IFERROR(B20/Q20,"N.A.")</f>
        <v>7170.3846153846152</v>
      </c>
      <c r="AG20" s="29"/>
      <c r="AH20" s="28">
        <f>IFERROR(D20/S20,"N.A.")</f>
        <v>6015</v>
      </c>
      <c r="AI20" s="29"/>
      <c r="AJ20" s="28" t="str">
        <f>IFERROR(F20/U20,"N.A.")</f>
        <v>N.A.</v>
      </c>
      <c r="AK20" s="29"/>
      <c r="AL20" s="28">
        <f>IFERROR(H20/W20,"N.A.")</f>
        <v>5802.8571428571431</v>
      </c>
      <c r="AM20" s="29"/>
      <c r="AN20" s="28">
        <f>IFERROR(J20/Y20,"N.A.")</f>
        <v>0</v>
      </c>
      <c r="AO20" s="29"/>
      <c r="AP20" s="28">
        <f>IFERROR(L20/AA20,"N.A.")</f>
        <v>6482.8888888888887</v>
      </c>
      <c r="AQ20" s="29"/>
      <c r="AR20" s="17">
        <f>IFERROR(N20/AC20, "N.A.")</f>
        <v>6482.8888888888887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8412520</v>
      </c>
      <c r="C27" s="2"/>
      <c r="D27" s="2">
        <v>691440</v>
      </c>
      <c r="E27" s="2"/>
      <c r="F27" s="2"/>
      <c r="G27" s="2"/>
      <c r="H27" s="2">
        <v>11290840.000000002</v>
      </c>
      <c r="I27" s="2"/>
      <c r="J27" s="2"/>
      <c r="K27" s="2"/>
      <c r="L27" s="1">
        <f t="shared" ref="L27:M30" si="13">B27+D27+F27+H27+J27</f>
        <v>20394800</v>
      </c>
      <c r="M27" s="13">
        <f t="shared" si="13"/>
        <v>0</v>
      </c>
      <c r="N27" s="14">
        <f>L27+M27</f>
        <v>20394800</v>
      </c>
      <c r="P27" s="3" t="s">
        <v>12</v>
      </c>
      <c r="Q27" s="2">
        <v>1608</v>
      </c>
      <c r="R27" s="2">
        <v>0</v>
      </c>
      <c r="S27" s="2">
        <v>268</v>
      </c>
      <c r="T27" s="2">
        <v>0</v>
      </c>
      <c r="U27" s="2">
        <v>0</v>
      </c>
      <c r="V27" s="2">
        <v>0</v>
      </c>
      <c r="W27" s="2">
        <v>2144</v>
      </c>
      <c r="X27" s="2">
        <v>0</v>
      </c>
      <c r="Y27" s="2">
        <v>0</v>
      </c>
      <c r="Z27" s="2">
        <v>0</v>
      </c>
      <c r="AA27" s="1">
        <f t="shared" ref="AA27:AB30" si="14">Q27+S27+U27+W27+Y27</f>
        <v>4020</v>
      </c>
      <c r="AB27" s="13">
        <f t="shared" si="14"/>
        <v>0</v>
      </c>
      <c r="AC27" s="14">
        <f>AA27+AB27</f>
        <v>4020</v>
      </c>
      <c r="AE27" s="3" t="s">
        <v>12</v>
      </c>
      <c r="AF27" s="2">
        <f t="shared" ref="AF27:AR30" si="15">IFERROR(B27/Q27, "N.A.")</f>
        <v>5231.666666666667</v>
      </c>
      <c r="AG27" s="2" t="str">
        <f t="shared" si="15"/>
        <v>N.A.</v>
      </c>
      <c r="AH27" s="2">
        <f t="shared" si="15"/>
        <v>2580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5266.2500000000009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5073.333333333333</v>
      </c>
      <c r="AQ27" s="16" t="str">
        <f t="shared" si="15"/>
        <v>N.A.</v>
      </c>
      <c r="AR27" s="14">
        <f t="shared" si="15"/>
        <v>5073.333333333333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6024640</v>
      </c>
      <c r="C29" s="2">
        <v>14418400</v>
      </c>
      <c r="D29" s="2">
        <v>5756640</v>
      </c>
      <c r="E29" s="2"/>
      <c r="F29" s="2"/>
      <c r="G29" s="2"/>
      <c r="H29" s="2"/>
      <c r="I29" s="2">
        <v>5185800</v>
      </c>
      <c r="J29" s="2"/>
      <c r="K29" s="2"/>
      <c r="L29" s="1">
        <f t="shared" si="13"/>
        <v>11781280</v>
      </c>
      <c r="M29" s="13">
        <f t="shared" si="13"/>
        <v>19604200</v>
      </c>
      <c r="N29" s="14">
        <f>L29+M29</f>
        <v>31385480</v>
      </c>
      <c r="P29" s="3" t="s">
        <v>14</v>
      </c>
      <c r="Q29" s="2">
        <v>1340</v>
      </c>
      <c r="R29" s="2">
        <v>1876</v>
      </c>
      <c r="S29" s="2">
        <v>804</v>
      </c>
      <c r="T29" s="2">
        <v>0</v>
      </c>
      <c r="U29" s="2">
        <v>0</v>
      </c>
      <c r="V29" s="2">
        <v>0</v>
      </c>
      <c r="W29" s="2">
        <v>0</v>
      </c>
      <c r="X29" s="2">
        <v>268</v>
      </c>
      <c r="Y29" s="2">
        <v>0</v>
      </c>
      <c r="Z29" s="2">
        <v>0</v>
      </c>
      <c r="AA29" s="1">
        <f t="shared" si="14"/>
        <v>2144</v>
      </c>
      <c r="AB29" s="13">
        <f t="shared" si="14"/>
        <v>2144</v>
      </c>
      <c r="AC29" s="14">
        <f>AA29+AB29</f>
        <v>4288</v>
      </c>
      <c r="AE29" s="3" t="s">
        <v>14</v>
      </c>
      <c r="AF29" s="2">
        <f t="shared" si="15"/>
        <v>4496</v>
      </c>
      <c r="AG29" s="2">
        <f t="shared" si="15"/>
        <v>7685.7142857142853</v>
      </c>
      <c r="AH29" s="2">
        <f t="shared" si="15"/>
        <v>7160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19350</v>
      </c>
      <c r="AN29" s="2" t="str">
        <f t="shared" si="15"/>
        <v>N.A.</v>
      </c>
      <c r="AO29" s="2" t="str">
        <f t="shared" si="15"/>
        <v>N.A.</v>
      </c>
      <c r="AP29" s="15">
        <f t="shared" si="15"/>
        <v>5495</v>
      </c>
      <c r="AQ29" s="16">
        <f t="shared" si="15"/>
        <v>9143.75</v>
      </c>
      <c r="AR29" s="14">
        <f t="shared" si="15"/>
        <v>7319.375</v>
      </c>
    </row>
    <row r="30" spans="1:44" ht="15" customHeight="1" thickBot="1" x14ac:dyDescent="0.3">
      <c r="A30" s="3" t="s">
        <v>15</v>
      </c>
      <c r="B30" s="2">
        <v>964800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964800</v>
      </c>
      <c r="M30" s="13">
        <f t="shared" si="13"/>
        <v>0</v>
      </c>
      <c r="N30" s="14">
        <f>L30+M30</f>
        <v>964800</v>
      </c>
      <c r="P30" s="3" t="s">
        <v>15</v>
      </c>
      <c r="Q30" s="2">
        <v>268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268</v>
      </c>
      <c r="AB30" s="13">
        <f t="shared" si="14"/>
        <v>0</v>
      </c>
      <c r="AC30" s="18">
        <f>AA30+AB30</f>
        <v>268</v>
      </c>
      <c r="AE30" s="3" t="s">
        <v>15</v>
      </c>
      <c r="AF30" s="2">
        <f t="shared" si="15"/>
        <v>3600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3600</v>
      </c>
      <c r="AQ30" s="16" t="str">
        <f t="shared" si="15"/>
        <v>N.A.</v>
      </c>
      <c r="AR30" s="14">
        <f t="shared" si="15"/>
        <v>3600</v>
      </c>
    </row>
    <row r="31" spans="1:44" ht="15" customHeight="1" thickBot="1" x14ac:dyDescent="0.3">
      <c r="A31" s="4" t="s">
        <v>16</v>
      </c>
      <c r="B31" s="2">
        <f t="shared" ref="B31:K31" si="16">SUM(B27:B30)</f>
        <v>15401960</v>
      </c>
      <c r="C31" s="2">
        <f t="shared" si="16"/>
        <v>14418400</v>
      </c>
      <c r="D31" s="2">
        <f t="shared" si="16"/>
        <v>6448080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11290840.000000002</v>
      </c>
      <c r="I31" s="2">
        <f t="shared" si="16"/>
        <v>5185800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33140880</v>
      </c>
      <c r="M31" s="13">
        <f t="shared" ref="M31" si="18">C31+E31+G31+I31+K31</f>
        <v>19604200</v>
      </c>
      <c r="N31" s="18">
        <f>L31+M31</f>
        <v>52745080</v>
      </c>
      <c r="P31" s="4" t="s">
        <v>16</v>
      </c>
      <c r="Q31" s="2">
        <f t="shared" ref="Q31:Z31" si="19">SUM(Q27:Q30)</f>
        <v>3216</v>
      </c>
      <c r="R31" s="2">
        <f t="shared" si="19"/>
        <v>1876</v>
      </c>
      <c r="S31" s="2">
        <f t="shared" si="19"/>
        <v>1072</v>
      </c>
      <c r="T31" s="2">
        <f t="shared" si="19"/>
        <v>0</v>
      </c>
      <c r="U31" s="2">
        <f t="shared" si="19"/>
        <v>0</v>
      </c>
      <c r="V31" s="2">
        <f t="shared" si="19"/>
        <v>0</v>
      </c>
      <c r="W31" s="2">
        <f t="shared" si="19"/>
        <v>2144</v>
      </c>
      <c r="X31" s="2">
        <f t="shared" si="19"/>
        <v>268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6432</v>
      </c>
      <c r="AB31" s="13">
        <f t="shared" ref="AB31" si="21">R31+T31+V31+X31+Z31</f>
        <v>2144</v>
      </c>
      <c r="AC31" s="14">
        <f>AA31+AB31</f>
        <v>8576</v>
      </c>
      <c r="AE31" s="4" t="s">
        <v>16</v>
      </c>
      <c r="AF31" s="2">
        <f t="shared" ref="AF31:AO31" si="22">IFERROR(B31/Q31, "N.A.")</f>
        <v>4789.166666666667</v>
      </c>
      <c r="AG31" s="2">
        <f t="shared" si="22"/>
        <v>7685.7142857142853</v>
      </c>
      <c r="AH31" s="2">
        <f t="shared" si="22"/>
        <v>6015</v>
      </c>
      <c r="AI31" s="2" t="str">
        <f t="shared" si="22"/>
        <v>N.A.</v>
      </c>
      <c r="AJ31" s="2" t="str">
        <f t="shared" si="22"/>
        <v>N.A.</v>
      </c>
      <c r="AK31" s="2" t="str">
        <f t="shared" si="22"/>
        <v>N.A.</v>
      </c>
      <c r="AL31" s="2">
        <f t="shared" si="22"/>
        <v>5266.2500000000009</v>
      </c>
      <c r="AM31" s="2">
        <f t="shared" si="22"/>
        <v>19350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5152.5</v>
      </c>
      <c r="AQ31" s="16">
        <f t="shared" ref="AQ31" si="24">IFERROR(M31/AB31, "N.A.")</f>
        <v>9143.75</v>
      </c>
      <c r="AR31" s="14">
        <f t="shared" ref="AR31" si="25">IFERROR(N31/AC31, "N.A.")</f>
        <v>6150.3125</v>
      </c>
    </row>
    <row r="32" spans="1:44" ht="15" customHeight="1" thickBot="1" x14ac:dyDescent="0.3">
      <c r="A32" s="5" t="s">
        <v>0</v>
      </c>
      <c r="B32" s="48">
        <f>B31+C31</f>
        <v>29820360</v>
      </c>
      <c r="C32" s="49"/>
      <c r="D32" s="48">
        <f>D31+E31</f>
        <v>6448080</v>
      </c>
      <c r="E32" s="49"/>
      <c r="F32" s="48">
        <f>F31+G31</f>
        <v>0</v>
      </c>
      <c r="G32" s="49"/>
      <c r="H32" s="48">
        <f>H31+I31</f>
        <v>16476640.000000002</v>
      </c>
      <c r="I32" s="49"/>
      <c r="J32" s="48">
        <f>J31+K31</f>
        <v>0</v>
      </c>
      <c r="K32" s="49"/>
      <c r="L32" s="48">
        <f>L31+M31</f>
        <v>52745080</v>
      </c>
      <c r="M32" s="50"/>
      <c r="N32" s="19">
        <f>B32+D32+F32+H32+J32</f>
        <v>52745080</v>
      </c>
      <c r="P32" s="5" t="s">
        <v>0</v>
      </c>
      <c r="Q32" s="48">
        <f>Q31+R31</f>
        <v>5092</v>
      </c>
      <c r="R32" s="49"/>
      <c r="S32" s="48">
        <f>S31+T31</f>
        <v>1072</v>
      </c>
      <c r="T32" s="49"/>
      <c r="U32" s="48">
        <f>U31+V31</f>
        <v>0</v>
      </c>
      <c r="V32" s="49"/>
      <c r="W32" s="48">
        <f>W31+X31</f>
        <v>2412</v>
      </c>
      <c r="X32" s="49"/>
      <c r="Y32" s="48">
        <f>Y31+Z31</f>
        <v>0</v>
      </c>
      <c r="Z32" s="49"/>
      <c r="AA32" s="48">
        <f>AA31+AB31</f>
        <v>8576</v>
      </c>
      <c r="AB32" s="49"/>
      <c r="AC32" s="20">
        <f>Q32+S32+U32+W32+Y32</f>
        <v>8576</v>
      </c>
      <c r="AE32" s="5" t="s">
        <v>0</v>
      </c>
      <c r="AF32" s="28">
        <f>IFERROR(B32/Q32,"N.A.")</f>
        <v>5856.3157894736842</v>
      </c>
      <c r="AG32" s="29"/>
      <c r="AH32" s="28">
        <f>IFERROR(D32/S32,"N.A.")</f>
        <v>6015</v>
      </c>
      <c r="AI32" s="29"/>
      <c r="AJ32" s="28" t="str">
        <f>IFERROR(F32/U32,"N.A.")</f>
        <v>N.A.</v>
      </c>
      <c r="AK32" s="29"/>
      <c r="AL32" s="28">
        <f>IFERROR(H32/W32,"N.A.")</f>
        <v>6831.1111111111122</v>
      </c>
      <c r="AM32" s="29"/>
      <c r="AN32" s="28" t="str">
        <f>IFERROR(J32/Y32,"N.A.")</f>
        <v>N.A.</v>
      </c>
      <c r="AO32" s="29"/>
      <c r="AP32" s="28">
        <f>IFERROR(L32/AA32,"N.A.")</f>
        <v>6150.3125</v>
      </c>
      <c r="AQ32" s="29"/>
      <c r="AR32" s="17">
        <f>IFERROR(N32/AC32, "N.A.")</f>
        <v>6150.3125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804000</v>
      </c>
      <c r="C39" s="2"/>
      <c r="D39" s="2"/>
      <c r="E39" s="2"/>
      <c r="F39" s="2"/>
      <c r="G39" s="2"/>
      <c r="H39" s="2">
        <v>5295680</v>
      </c>
      <c r="I39" s="2"/>
      <c r="J39" s="2">
        <v>0</v>
      </c>
      <c r="K39" s="2"/>
      <c r="L39" s="1">
        <f t="shared" ref="L39:M42" si="26">B39+D39+F39+H39+J39</f>
        <v>6099680</v>
      </c>
      <c r="M39" s="13">
        <f t="shared" si="26"/>
        <v>0</v>
      </c>
      <c r="N39" s="14">
        <f>L39+M39</f>
        <v>6099680</v>
      </c>
      <c r="P39" s="3" t="s">
        <v>12</v>
      </c>
      <c r="Q39" s="2">
        <v>268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1340</v>
      </c>
      <c r="X39" s="2">
        <v>0</v>
      </c>
      <c r="Y39" s="2">
        <v>268</v>
      </c>
      <c r="Z39" s="2">
        <v>0</v>
      </c>
      <c r="AA39" s="1">
        <f t="shared" ref="AA39:AB42" si="27">Q39+S39+U39+W39+Y39</f>
        <v>1876</v>
      </c>
      <c r="AB39" s="13">
        <f t="shared" si="27"/>
        <v>0</v>
      </c>
      <c r="AC39" s="14">
        <f>AA39+AB39</f>
        <v>1876</v>
      </c>
      <c r="AE39" s="3" t="s">
        <v>12</v>
      </c>
      <c r="AF39" s="2">
        <f t="shared" ref="AF39:AR42" si="28">IFERROR(B39/Q39, "N.A.")</f>
        <v>3000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3952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3251.4285714285716</v>
      </c>
      <c r="AQ39" s="16" t="str">
        <f t="shared" si="28"/>
        <v>N.A.</v>
      </c>
      <c r="AR39" s="14">
        <f t="shared" si="28"/>
        <v>3251.4285714285716</v>
      </c>
    </row>
    <row r="40" spans="1:44" ht="15" customHeight="1" thickBot="1" x14ac:dyDescent="0.3">
      <c r="A40" s="3" t="s">
        <v>13</v>
      </c>
      <c r="B40" s="2">
        <v>230480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230480</v>
      </c>
      <c r="M40" s="13">
        <f t="shared" si="26"/>
        <v>0</v>
      </c>
      <c r="N40" s="14">
        <f>L40+M40</f>
        <v>230480</v>
      </c>
      <c r="P40" s="3" t="s">
        <v>13</v>
      </c>
      <c r="Q40" s="2">
        <v>268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268</v>
      </c>
      <c r="AB40" s="13">
        <f t="shared" si="27"/>
        <v>0</v>
      </c>
      <c r="AC40" s="14">
        <f>AA40+AB40</f>
        <v>268</v>
      </c>
      <c r="AE40" s="3" t="s">
        <v>13</v>
      </c>
      <c r="AF40" s="2">
        <f t="shared" si="28"/>
        <v>860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860</v>
      </c>
      <c r="AQ40" s="16" t="str">
        <f t="shared" si="28"/>
        <v>N.A.</v>
      </c>
      <c r="AR40" s="14">
        <f t="shared" si="28"/>
        <v>860</v>
      </c>
    </row>
    <row r="41" spans="1:44" ht="15" customHeight="1" thickBot="1" x14ac:dyDescent="0.3">
      <c r="A41" s="3" t="s">
        <v>14</v>
      </c>
      <c r="B41" s="2">
        <v>2358400</v>
      </c>
      <c r="C41" s="2">
        <v>16749999.999999998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2358400</v>
      </c>
      <c r="M41" s="13">
        <f t="shared" si="26"/>
        <v>16749999.999999998</v>
      </c>
      <c r="N41" s="14">
        <f>L41+M41</f>
        <v>19108400</v>
      </c>
      <c r="P41" s="3" t="s">
        <v>14</v>
      </c>
      <c r="Q41" s="2">
        <v>536</v>
      </c>
      <c r="R41" s="2">
        <v>804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536</v>
      </c>
      <c r="AB41" s="13">
        <f t="shared" si="27"/>
        <v>804</v>
      </c>
      <c r="AC41" s="14">
        <f>AA41+AB41</f>
        <v>1340</v>
      </c>
      <c r="AE41" s="3" t="s">
        <v>14</v>
      </c>
      <c r="AF41" s="2">
        <f t="shared" si="28"/>
        <v>4400</v>
      </c>
      <c r="AG41" s="2">
        <f t="shared" si="28"/>
        <v>20833.333333333332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4400</v>
      </c>
      <c r="AQ41" s="16">
        <f t="shared" si="28"/>
        <v>20833.333333333332</v>
      </c>
      <c r="AR41" s="14">
        <f t="shared" si="28"/>
        <v>14260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3392880</v>
      </c>
      <c r="C43" s="2">
        <f t="shared" si="29"/>
        <v>16749999.999999998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5295680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8688560</v>
      </c>
      <c r="M43" s="13">
        <f t="shared" ref="M43" si="31">C43+E43+G43+I43+K43</f>
        <v>16749999.999999998</v>
      </c>
      <c r="N43" s="18">
        <f>L43+M43</f>
        <v>25438560</v>
      </c>
      <c r="P43" s="4" t="s">
        <v>16</v>
      </c>
      <c r="Q43" s="2">
        <f t="shared" ref="Q43:Z43" si="32">SUM(Q39:Q42)</f>
        <v>1072</v>
      </c>
      <c r="R43" s="2">
        <f t="shared" si="32"/>
        <v>804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1340</v>
      </c>
      <c r="X43" s="2">
        <f t="shared" si="32"/>
        <v>0</v>
      </c>
      <c r="Y43" s="2">
        <f t="shared" si="32"/>
        <v>268</v>
      </c>
      <c r="Z43" s="2">
        <f t="shared" si="32"/>
        <v>0</v>
      </c>
      <c r="AA43" s="1">
        <f t="shared" ref="AA43" si="33">Q43+S43+U43+W43+Y43</f>
        <v>2680</v>
      </c>
      <c r="AB43" s="13">
        <f t="shared" ref="AB43" si="34">R43+T43+V43+X43+Z43</f>
        <v>804</v>
      </c>
      <c r="AC43" s="18">
        <f>AA43+AB43</f>
        <v>3484</v>
      </c>
      <c r="AE43" s="4" t="s">
        <v>16</v>
      </c>
      <c r="AF43" s="2">
        <f t="shared" ref="AF43:AO43" si="35">IFERROR(B43/Q43, "N.A.")</f>
        <v>3165</v>
      </c>
      <c r="AG43" s="2">
        <f t="shared" si="35"/>
        <v>20833.333333333332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3952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3242</v>
      </c>
      <c r="AQ43" s="16">
        <f t="shared" ref="AQ43" si="37">IFERROR(M43/AB43, "N.A.")</f>
        <v>20833.333333333332</v>
      </c>
      <c r="AR43" s="14">
        <f t="shared" ref="AR43" si="38">IFERROR(N43/AC43, "N.A.")</f>
        <v>7301.5384615384619</v>
      </c>
    </row>
    <row r="44" spans="1:44" ht="15" customHeight="1" thickBot="1" x14ac:dyDescent="0.3">
      <c r="A44" s="5" t="s">
        <v>0</v>
      </c>
      <c r="B44" s="48">
        <f>B43+C43</f>
        <v>20142880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5295680</v>
      </c>
      <c r="I44" s="49"/>
      <c r="J44" s="48">
        <f>J43+K43</f>
        <v>0</v>
      </c>
      <c r="K44" s="49"/>
      <c r="L44" s="48">
        <f>L43+M43</f>
        <v>25438560</v>
      </c>
      <c r="M44" s="50"/>
      <c r="N44" s="19">
        <f>B44+D44+F44+H44+J44</f>
        <v>25438560</v>
      </c>
      <c r="P44" s="5" t="s">
        <v>0</v>
      </c>
      <c r="Q44" s="48">
        <f>Q43+R43</f>
        <v>1876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1340</v>
      </c>
      <c r="X44" s="49"/>
      <c r="Y44" s="48">
        <f>Y43+Z43</f>
        <v>268</v>
      </c>
      <c r="Z44" s="49"/>
      <c r="AA44" s="48">
        <f>AA43+AB43</f>
        <v>3484</v>
      </c>
      <c r="AB44" s="50"/>
      <c r="AC44" s="19">
        <f>Q44+S44+U44+W44+Y44</f>
        <v>3484</v>
      </c>
      <c r="AE44" s="5" t="s">
        <v>0</v>
      </c>
      <c r="AF44" s="28">
        <f>IFERROR(B44/Q44,"N.A.")</f>
        <v>10737.142857142857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3952</v>
      </c>
      <c r="AM44" s="29"/>
      <c r="AN44" s="28">
        <f>IFERROR(J44/Y44,"N.A.")</f>
        <v>0</v>
      </c>
      <c r="AO44" s="29"/>
      <c r="AP44" s="28">
        <f>IFERROR(L44/AA44,"N.A.")</f>
        <v>7301.5384615384619</v>
      </c>
      <c r="AQ44" s="29"/>
      <c r="AR44" s="17">
        <f>IFERROR(N44/AC44, "N.A.")</f>
        <v>7301.5384615384619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34619833.999999993</v>
      </c>
      <c r="C15" s="2"/>
      <c r="D15" s="2">
        <v>14729999.999999998</v>
      </c>
      <c r="E15" s="2"/>
      <c r="F15" s="2">
        <v>30128448.000000007</v>
      </c>
      <c r="G15" s="2"/>
      <c r="H15" s="2">
        <v>64660349.999999993</v>
      </c>
      <c r="I15" s="2"/>
      <c r="J15" s="2">
        <v>0</v>
      </c>
      <c r="K15" s="2"/>
      <c r="L15" s="1">
        <f t="shared" ref="L15:M18" si="0">B15+D15+F15+H15+J15</f>
        <v>144138632</v>
      </c>
      <c r="M15" s="13">
        <f t="shared" si="0"/>
        <v>0</v>
      </c>
      <c r="N15" s="14">
        <f>L15+M15</f>
        <v>144138632</v>
      </c>
      <c r="P15" s="3" t="s">
        <v>12</v>
      </c>
      <c r="Q15" s="2">
        <v>9668</v>
      </c>
      <c r="R15" s="2">
        <v>0</v>
      </c>
      <c r="S15" s="2">
        <v>4314</v>
      </c>
      <c r="T15" s="2">
        <v>0</v>
      </c>
      <c r="U15" s="2">
        <v>5599</v>
      </c>
      <c r="V15" s="2">
        <v>0</v>
      </c>
      <c r="W15" s="2">
        <v>24010</v>
      </c>
      <c r="X15" s="2">
        <v>0</v>
      </c>
      <c r="Y15" s="2">
        <v>3414</v>
      </c>
      <c r="Z15" s="2">
        <v>0</v>
      </c>
      <c r="AA15" s="1">
        <f t="shared" ref="AA15:AB18" si="1">Q15+S15+U15+W15+Y15</f>
        <v>47005</v>
      </c>
      <c r="AB15" s="13">
        <f t="shared" si="1"/>
        <v>0</v>
      </c>
      <c r="AC15" s="14">
        <f>AA15+AB15</f>
        <v>47005</v>
      </c>
      <c r="AE15" s="3" t="s">
        <v>12</v>
      </c>
      <c r="AF15" s="2">
        <f t="shared" ref="AF15:AR18" si="2">IFERROR(B15/Q15, "N.A.")</f>
        <v>3580.8682250724032</v>
      </c>
      <c r="AG15" s="2" t="str">
        <f t="shared" si="2"/>
        <v>N.A.</v>
      </c>
      <c r="AH15" s="2">
        <f t="shared" si="2"/>
        <v>3414.464534075104</v>
      </c>
      <c r="AI15" s="2" t="str">
        <f t="shared" si="2"/>
        <v>N.A.</v>
      </c>
      <c r="AJ15" s="2">
        <f t="shared" si="2"/>
        <v>5381.0409001607441</v>
      </c>
      <c r="AK15" s="2" t="str">
        <f t="shared" si="2"/>
        <v>N.A.</v>
      </c>
      <c r="AL15" s="2">
        <f t="shared" si="2"/>
        <v>2693.0591420241562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3066.4531858312944</v>
      </c>
      <c r="AQ15" s="16" t="str">
        <f t="shared" si="2"/>
        <v>N.A.</v>
      </c>
      <c r="AR15" s="14">
        <f t="shared" si="2"/>
        <v>3066.4531858312944</v>
      </c>
    </row>
    <row r="16" spans="1:44" ht="15" customHeight="1" thickBot="1" x14ac:dyDescent="0.3">
      <c r="A16" s="3" t="s">
        <v>13</v>
      </c>
      <c r="B16" s="2">
        <v>15355171.999999998</v>
      </c>
      <c r="C16" s="2">
        <v>2128500</v>
      </c>
      <c r="D16" s="2">
        <v>3762260</v>
      </c>
      <c r="E16" s="2"/>
      <c r="F16" s="2"/>
      <c r="G16" s="2"/>
      <c r="H16" s="2"/>
      <c r="I16" s="2"/>
      <c r="J16" s="2"/>
      <c r="K16" s="2"/>
      <c r="L16" s="1">
        <f t="shared" si="0"/>
        <v>19117432</v>
      </c>
      <c r="M16" s="13">
        <f t="shared" si="0"/>
        <v>2128500</v>
      </c>
      <c r="N16" s="14">
        <f>L16+M16</f>
        <v>21245932</v>
      </c>
      <c r="P16" s="3" t="s">
        <v>13</v>
      </c>
      <c r="Q16" s="2">
        <v>7538</v>
      </c>
      <c r="R16" s="2">
        <v>669</v>
      </c>
      <c r="S16" s="2">
        <v>1552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9090</v>
      </c>
      <c r="AB16" s="13">
        <f t="shared" si="1"/>
        <v>669</v>
      </c>
      <c r="AC16" s="14">
        <f>AA16+AB16</f>
        <v>9759</v>
      </c>
      <c r="AE16" s="3" t="s">
        <v>13</v>
      </c>
      <c r="AF16" s="2">
        <f t="shared" si="2"/>
        <v>2037.0352878747676</v>
      </c>
      <c r="AG16" s="2">
        <f t="shared" si="2"/>
        <v>3181.6143497757848</v>
      </c>
      <c r="AH16" s="2">
        <f t="shared" si="2"/>
        <v>2424.1365979381444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2103.1278327832783</v>
      </c>
      <c r="AQ16" s="16">
        <f t="shared" si="2"/>
        <v>3181.6143497757848</v>
      </c>
      <c r="AR16" s="14">
        <f t="shared" si="2"/>
        <v>2177.0603545445229</v>
      </c>
    </row>
    <row r="17" spans="1:44" ht="15" customHeight="1" thickBot="1" x14ac:dyDescent="0.3">
      <c r="A17" s="3" t="s">
        <v>14</v>
      </c>
      <c r="B17" s="2">
        <v>59743407</v>
      </c>
      <c r="C17" s="2">
        <v>583984607.99999988</v>
      </c>
      <c r="D17" s="2">
        <v>20926625</v>
      </c>
      <c r="E17" s="2">
        <v>1694300</v>
      </c>
      <c r="F17" s="2"/>
      <c r="G17" s="2">
        <v>101917472</v>
      </c>
      <c r="H17" s="2"/>
      <c r="I17" s="2">
        <v>19094460</v>
      </c>
      <c r="J17" s="2">
        <v>0</v>
      </c>
      <c r="K17" s="2"/>
      <c r="L17" s="1">
        <f t="shared" si="0"/>
        <v>80670032</v>
      </c>
      <c r="M17" s="13">
        <f t="shared" si="0"/>
        <v>706690839.99999988</v>
      </c>
      <c r="N17" s="14">
        <f>L17+M17</f>
        <v>787360871.99999988</v>
      </c>
      <c r="P17" s="3" t="s">
        <v>14</v>
      </c>
      <c r="Q17" s="2">
        <v>18116</v>
      </c>
      <c r="R17" s="2">
        <v>78609</v>
      </c>
      <c r="S17" s="2">
        <v>7769</v>
      </c>
      <c r="T17" s="2">
        <v>409</v>
      </c>
      <c r="U17" s="2">
        <v>0</v>
      </c>
      <c r="V17" s="2">
        <v>3568</v>
      </c>
      <c r="W17" s="2">
        <v>0</v>
      </c>
      <c r="X17" s="2">
        <v>3854</v>
      </c>
      <c r="Y17" s="2">
        <v>2867</v>
      </c>
      <c r="Z17" s="2">
        <v>0</v>
      </c>
      <c r="AA17" s="1">
        <f t="shared" si="1"/>
        <v>28752</v>
      </c>
      <c r="AB17" s="13">
        <f t="shared" si="1"/>
        <v>86440</v>
      </c>
      <c r="AC17" s="14">
        <f>AA17+AB17</f>
        <v>115192</v>
      </c>
      <c r="AE17" s="3" t="s">
        <v>14</v>
      </c>
      <c r="AF17" s="2">
        <f t="shared" si="2"/>
        <v>3297.8255133583571</v>
      </c>
      <c r="AG17" s="2">
        <f t="shared" si="2"/>
        <v>7428.9789718734482</v>
      </c>
      <c r="AH17" s="2">
        <f t="shared" si="2"/>
        <v>2693.6059981979661</v>
      </c>
      <c r="AI17" s="2">
        <f t="shared" si="2"/>
        <v>4142.5427872860637</v>
      </c>
      <c r="AJ17" s="2" t="str">
        <f t="shared" si="2"/>
        <v>N.A.</v>
      </c>
      <c r="AK17" s="2">
        <f t="shared" si="2"/>
        <v>28564.313901345293</v>
      </c>
      <c r="AL17" s="2" t="str">
        <f t="shared" si="2"/>
        <v>N.A.</v>
      </c>
      <c r="AM17" s="2">
        <f t="shared" si="2"/>
        <v>4954.4525168655946</v>
      </c>
      <c r="AN17" s="2">
        <f t="shared" si="2"/>
        <v>0</v>
      </c>
      <c r="AO17" s="2" t="str">
        <f t="shared" si="2"/>
        <v>N.A.</v>
      </c>
      <c r="AP17" s="15">
        <f t="shared" si="2"/>
        <v>2805.7189760712299</v>
      </c>
      <c r="AQ17" s="16">
        <f t="shared" si="2"/>
        <v>8175.5071726052738</v>
      </c>
      <c r="AR17" s="14">
        <f t="shared" si="2"/>
        <v>6835.2044586429602</v>
      </c>
    </row>
    <row r="18" spans="1:44" ht="15" customHeight="1" thickBot="1" x14ac:dyDescent="0.3">
      <c r="A18" s="3" t="s">
        <v>15</v>
      </c>
      <c r="B18" s="2">
        <v>14275800.000000004</v>
      </c>
      <c r="C18" s="2">
        <v>8304676.0000000019</v>
      </c>
      <c r="D18" s="2">
        <v>8196967.9999999991</v>
      </c>
      <c r="E18" s="2">
        <v>1142940</v>
      </c>
      <c r="F18" s="2"/>
      <c r="G18" s="2">
        <v>6882698.9999999991</v>
      </c>
      <c r="H18" s="2">
        <v>2953235.0000000005</v>
      </c>
      <c r="I18" s="2"/>
      <c r="J18" s="2">
        <v>0</v>
      </c>
      <c r="K18" s="2"/>
      <c r="L18" s="1">
        <f t="shared" si="0"/>
        <v>25426003.000000004</v>
      </c>
      <c r="M18" s="13">
        <f t="shared" si="0"/>
        <v>16330315</v>
      </c>
      <c r="N18" s="14">
        <f>L18+M18</f>
        <v>41756318</v>
      </c>
      <c r="P18" s="3" t="s">
        <v>15</v>
      </c>
      <c r="Q18" s="2">
        <v>5205</v>
      </c>
      <c r="R18" s="2">
        <v>1697</v>
      </c>
      <c r="S18" s="2">
        <v>1620</v>
      </c>
      <c r="T18" s="2">
        <v>288</v>
      </c>
      <c r="U18" s="2">
        <v>0</v>
      </c>
      <c r="V18" s="2">
        <v>2591</v>
      </c>
      <c r="W18" s="2">
        <v>4181</v>
      </c>
      <c r="X18" s="2">
        <v>0</v>
      </c>
      <c r="Y18" s="2">
        <v>1148</v>
      </c>
      <c r="Z18" s="2">
        <v>0</v>
      </c>
      <c r="AA18" s="1">
        <f t="shared" si="1"/>
        <v>12154</v>
      </c>
      <c r="AB18" s="13">
        <f t="shared" si="1"/>
        <v>4576</v>
      </c>
      <c r="AC18" s="18">
        <f>AA18+AB18</f>
        <v>16730</v>
      </c>
      <c r="AE18" s="3" t="s">
        <v>15</v>
      </c>
      <c r="AF18" s="2">
        <f t="shared" si="2"/>
        <v>2742.7089337175798</v>
      </c>
      <c r="AG18" s="2">
        <f t="shared" si="2"/>
        <v>4893.7395403653518</v>
      </c>
      <c r="AH18" s="2">
        <f t="shared" si="2"/>
        <v>5059.8567901234564</v>
      </c>
      <c r="AI18" s="2">
        <f t="shared" si="2"/>
        <v>3968.5416666666665</v>
      </c>
      <c r="AJ18" s="2" t="str">
        <f t="shared" si="2"/>
        <v>N.A.</v>
      </c>
      <c r="AK18" s="2">
        <f t="shared" si="2"/>
        <v>2656.3871092242375</v>
      </c>
      <c r="AL18" s="2">
        <f t="shared" si="2"/>
        <v>706.34656780674493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2091.9864242224785</v>
      </c>
      <c r="AQ18" s="16">
        <f t="shared" si="2"/>
        <v>3568.6877185314684</v>
      </c>
      <c r="AR18" s="14">
        <f t="shared" si="2"/>
        <v>2495.8946802151822</v>
      </c>
    </row>
    <row r="19" spans="1:44" ht="15" customHeight="1" thickBot="1" x14ac:dyDescent="0.3">
      <c r="A19" s="4" t="s">
        <v>16</v>
      </c>
      <c r="B19" s="2">
        <f t="shared" ref="B19:K19" si="3">SUM(B15:B18)</f>
        <v>123994213</v>
      </c>
      <c r="C19" s="2">
        <f t="shared" si="3"/>
        <v>594417783.99999988</v>
      </c>
      <c r="D19" s="2">
        <f t="shared" si="3"/>
        <v>47615853</v>
      </c>
      <c r="E19" s="2">
        <f t="shared" si="3"/>
        <v>2837240</v>
      </c>
      <c r="F19" s="2">
        <f t="shared" si="3"/>
        <v>30128448.000000007</v>
      </c>
      <c r="G19" s="2">
        <f t="shared" si="3"/>
        <v>108800171</v>
      </c>
      <c r="H19" s="2">
        <f t="shared" si="3"/>
        <v>67613585</v>
      </c>
      <c r="I19" s="2">
        <f t="shared" si="3"/>
        <v>19094460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269352099</v>
      </c>
      <c r="M19" s="13">
        <f t="shared" ref="M19" si="5">C19+E19+G19+I19+K19</f>
        <v>725149654.99999988</v>
      </c>
      <c r="N19" s="18">
        <f>L19+M19</f>
        <v>994501753.99999988</v>
      </c>
      <c r="P19" s="4" t="s">
        <v>16</v>
      </c>
      <c r="Q19" s="2">
        <f t="shared" ref="Q19:Z19" si="6">SUM(Q15:Q18)</f>
        <v>40527</v>
      </c>
      <c r="R19" s="2">
        <f t="shared" si="6"/>
        <v>80975</v>
      </c>
      <c r="S19" s="2">
        <f t="shared" si="6"/>
        <v>15255</v>
      </c>
      <c r="T19" s="2">
        <f t="shared" si="6"/>
        <v>697</v>
      </c>
      <c r="U19" s="2">
        <f t="shared" si="6"/>
        <v>5599</v>
      </c>
      <c r="V19" s="2">
        <f t="shared" si="6"/>
        <v>6159</v>
      </c>
      <c r="W19" s="2">
        <f t="shared" si="6"/>
        <v>28191</v>
      </c>
      <c r="X19" s="2">
        <f t="shared" si="6"/>
        <v>3854</v>
      </c>
      <c r="Y19" s="2">
        <f t="shared" si="6"/>
        <v>7429</v>
      </c>
      <c r="Z19" s="2">
        <f t="shared" si="6"/>
        <v>0</v>
      </c>
      <c r="AA19" s="1">
        <f t="shared" ref="AA19" si="7">Q19+S19+U19+W19+Y19</f>
        <v>97001</v>
      </c>
      <c r="AB19" s="13">
        <f t="shared" ref="AB19" si="8">R19+T19+V19+X19+Z19</f>
        <v>91685</v>
      </c>
      <c r="AC19" s="14">
        <f>AA19+AB19</f>
        <v>188686</v>
      </c>
      <c r="AE19" s="4" t="s">
        <v>16</v>
      </c>
      <c r="AF19" s="2">
        <f t="shared" ref="AF19:AO19" si="9">IFERROR(B19/Q19, "N.A.")</f>
        <v>3059.5458089668614</v>
      </c>
      <c r="AG19" s="2">
        <f t="shared" si="9"/>
        <v>7340.7568261809183</v>
      </c>
      <c r="AH19" s="2">
        <f t="shared" si="9"/>
        <v>3121.3276302851523</v>
      </c>
      <c r="AI19" s="2">
        <f t="shared" si="9"/>
        <v>4070.6456241032997</v>
      </c>
      <c r="AJ19" s="2">
        <f t="shared" si="9"/>
        <v>5381.0409001607441</v>
      </c>
      <c r="AK19" s="2">
        <f t="shared" si="9"/>
        <v>17665.233154732912</v>
      </c>
      <c r="AL19" s="2">
        <f t="shared" si="9"/>
        <v>2398.4103082544075</v>
      </c>
      <c r="AM19" s="2">
        <f t="shared" si="9"/>
        <v>4954.4525168655946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2776.797136111999</v>
      </c>
      <c r="AQ19" s="16">
        <f t="shared" ref="AQ19" si="11">IFERROR(M19/AB19, "N.A.")</f>
        <v>7909.1416807547566</v>
      </c>
      <c r="AR19" s="14">
        <f t="shared" ref="AR19" si="12">IFERROR(N19/AC19, "N.A.")</f>
        <v>5270.6706061922978</v>
      </c>
    </row>
    <row r="20" spans="1:44" ht="15" customHeight="1" thickBot="1" x14ac:dyDescent="0.3">
      <c r="A20" s="5" t="s">
        <v>0</v>
      </c>
      <c r="B20" s="48">
        <f>B19+C19</f>
        <v>718411996.99999988</v>
      </c>
      <c r="C20" s="49"/>
      <c r="D20" s="48">
        <f>D19+E19</f>
        <v>50453093</v>
      </c>
      <c r="E20" s="49"/>
      <c r="F20" s="48">
        <f>F19+G19</f>
        <v>138928619</v>
      </c>
      <c r="G20" s="49"/>
      <c r="H20" s="48">
        <f>H19+I19</f>
        <v>86708045</v>
      </c>
      <c r="I20" s="49"/>
      <c r="J20" s="48">
        <f>J19+K19</f>
        <v>0</v>
      </c>
      <c r="K20" s="49"/>
      <c r="L20" s="48">
        <f>L19+M19</f>
        <v>994501753.99999988</v>
      </c>
      <c r="M20" s="50"/>
      <c r="N20" s="19">
        <f>B20+D20+F20+H20+J20</f>
        <v>994501753.99999988</v>
      </c>
      <c r="P20" s="5" t="s">
        <v>0</v>
      </c>
      <c r="Q20" s="48">
        <f>Q19+R19</f>
        <v>121502</v>
      </c>
      <c r="R20" s="49"/>
      <c r="S20" s="48">
        <f>S19+T19</f>
        <v>15952</v>
      </c>
      <c r="T20" s="49"/>
      <c r="U20" s="48">
        <f>U19+V19</f>
        <v>11758</v>
      </c>
      <c r="V20" s="49"/>
      <c r="W20" s="48">
        <f>W19+X19</f>
        <v>32045</v>
      </c>
      <c r="X20" s="49"/>
      <c r="Y20" s="48">
        <f>Y19+Z19</f>
        <v>7429</v>
      </c>
      <c r="Z20" s="49"/>
      <c r="AA20" s="48">
        <f>AA19+AB19</f>
        <v>188686</v>
      </c>
      <c r="AB20" s="49"/>
      <c r="AC20" s="20">
        <f>Q20+S20+U20+W20+Y20</f>
        <v>188686</v>
      </c>
      <c r="AE20" s="5" t="s">
        <v>0</v>
      </c>
      <c r="AF20" s="28">
        <f>IFERROR(B20/Q20,"N.A.")</f>
        <v>5912.7586130269447</v>
      </c>
      <c r="AG20" s="29"/>
      <c r="AH20" s="28">
        <f>IFERROR(D20/S20,"N.A.")</f>
        <v>3162.8067326980945</v>
      </c>
      <c r="AI20" s="29"/>
      <c r="AJ20" s="28">
        <f>IFERROR(F20/U20,"N.A.")</f>
        <v>11815.667545500935</v>
      </c>
      <c r="AK20" s="29"/>
      <c r="AL20" s="28">
        <f>IFERROR(H20/W20,"N.A.")</f>
        <v>2705.8213449836167</v>
      </c>
      <c r="AM20" s="29"/>
      <c r="AN20" s="28">
        <f>IFERROR(J20/Y20,"N.A.")</f>
        <v>0</v>
      </c>
      <c r="AO20" s="29"/>
      <c r="AP20" s="28">
        <f>IFERROR(L20/AA20,"N.A.")</f>
        <v>5270.6706061922978</v>
      </c>
      <c r="AQ20" s="29"/>
      <c r="AR20" s="17">
        <f>IFERROR(N20/AC20, "N.A.")</f>
        <v>5270.6706061922978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28513673.000000004</v>
      </c>
      <c r="C27" s="2"/>
      <c r="D27" s="2">
        <v>14248420.000000002</v>
      </c>
      <c r="E27" s="2"/>
      <c r="F27" s="2">
        <v>21423270</v>
      </c>
      <c r="G27" s="2"/>
      <c r="H27" s="2">
        <v>36097044</v>
      </c>
      <c r="I27" s="2"/>
      <c r="J27" s="2">
        <v>0</v>
      </c>
      <c r="K27" s="2"/>
      <c r="L27" s="1">
        <f t="shared" ref="L27:M30" si="13">B27+D27+F27+H27+J27</f>
        <v>100282407</v>
      </c>
      <c r="M27" s="13">
        <f t="shared" si="13"/>
        <v>0</v>
      </c>
      <c r="N27" s="14">
        <f>L27+M27</f>
        <v>100282407</v>
      </c>
      <c r="P27" s="3" t="s">
        <v>12</v>
      </c>
      <c r="Q27" s="2">
        <v>7106</v>
      </c>
      <c r="R27" s="2">
        <v>0</v>
      </c>
      <c r="S27" s="2">
        <v>3781</v>
      </c>
      <c r="T27" s="2">
        <v>0</v>
      </c>
      <c r="U27" s="2">
        <v>3945</v>
      </c>
      <c r="V27" s="2">
        <v>0</v>
      </c>
      <c r="W27" s="2">
        <v>10002</v>
      </c>
      <c r="X27" s="2">
        <v>0</v>
      </c>
      <c r="Y27" s="2">
        <v>1550</v>
      </c>
      <c r="Z27" s="2">
        <v>0</v>
      </c>
      <c r="AA27" s="1">
        <f t="shared" ref="AA27:AB30" si="14">Q27+S27+U27+W27+Y27</f>
        <v>26384</v>
      </c>
      <c r="AB27" s="13">
        <f t="shared" si="14"/>
        <v>0</v>
      </c>
      <c r="AC27" s="14">
        <f>AA27+AB27</f>
        <v>26384</v>
      </c>
      <c r="AE27" s="3" t="s">
        <v>12</v>
      </c>
      <c r="AF27" s="2">
        <f t="shared" ref="AF27:AR30" si="15">IFERROR(B27/Q27, "N.A.")</f>
        <v>4012.619335772587</v>
      </c>
      <c r="AG27" s="2" t="str">
        <f t="shared" si="15"/>
        <v>N.A.</v>
      </c>
      <c r="AH27" s="2">
        <f t="shared" si="15"/>
        <v>3768.4263422375038</v>
      </c>
      <c r="AI27" s="2" t="str">
        <f t="shared" si="15"/>
        <v>N.A.</v>
      </c>
      <c r="AJ27" s="2">
        <f t="shared" si="15"/>
        <v>5430.486692015209</v>
      </c>
      <c r="AK27" s="2" t="str">
        <f t="shared" si="15"/>
        <v>N.A.</v>
      </c>
      <c r="AL27" s="2">
        <f t="shared" si="15"/>
        <v>3608.9826034793041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3800.8795861127956</v>
      </c>
      <c r="AQ27" s="16" t="str">
        <f t="shared" si="15"/>
        <v>N.A.</v>
      </c>
      <c r="AR27" s="14">
        <f t="shared" si="15"/>
        <v>3800.8795861127956</v>
      </c>
    </row>
    <row r="28" spans="1:44" ht="15" customHeight="1" thickBot="1" x14ac:dyDescent="0.3">
      <c r="A28" s="3" t="s">
        <v>13</v>
      </c>
      <c r="B28" s="2">
        <v>99330</v>
      </c>
      <c r="C28" s="2">
        <v>748200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99330</v>
      </c>
      <c r="M28" s="13">
        <f t="shared" si="13"/>
        <v>748200</v>
      </c>
      <c r="N28" s="14">
        <f>L28+M28</f>
        <v>847530</v>
      </c>
      <c r="P28" s="3" t="s">
        <v>13</v>
      </c>
      <c r="Q28" s="2">
        <v>77</v>
      </c>
      <c r="R28" s="2">
        <v>348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77</v>
      </c>
      <c r="AB28" s="13">
        <f t="shared" si="14"/>
        <v>348</v>
      </c>
      <c r="AC28" s="14">
        <f>AA28+AB28</f>
        <v>425</v>
      </c>
      <c r="AE28" s="3" t="s">
        <v>13</v>
      </c>
      <c r="AF28" s="2">
        <f t="shared" si="15"/>
        <v>1290</v>
      </c>
      <c r="AG28" s="2">
        <f t="shared" si="15"/>
        <v>2150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6">
        <f t="shared" si="15"/>
        <v>2150</v>
      </c>
      <c r="AR28" s="14">
        <f t="shared" si="15"/>
        <v>1994.1882352941177</v>
      </c>
    </row>
    <row r="29" spans="1:44" ht="15" customHeight="1" thickBot="1" x14ac:dyDescent="0.3">
      <c r="A29" s="3" t="s">
        <v>14</v>
      </c>
      <c r="B29" s="2">
        <v>39270623</v>
      </c>
      <c r="C29" s="2">
        <v>360257429</v>
      </c>
      <c r="D29" s="2">
        <v>16147649.999999996</v>
      </c>
      <c r="E29" s="2"/>
      <c r="F29" s="2"/>
      <c r="G29" s="2">
        <v>97165100</v>
      </c>
      <c r="H29" s="2"/>
      <c r="I29" s="2">
        <v>9930900.0000000019</v>
      </c>
      <c r="J29" s="2">
        <v>0</v>
      </c>
      <c r="K29" s="2"/>
      <c r="L29" s="1">
        <f t="shared" si="13"/>
        <v>55418273</v>
      </c>
      <c r="M29" s="13">
        <f t="shared" si="13"/>
        <v>467353429</v>
      </c>
      <c r="N29" s="14">
        <f>L29+M29</f>
        <v>522771702</v>
      </c>
      <c r="P29" s="3" t="s">
        <v>14</v>
      </c>
      <c r="Q29" s="2">
        <v>10224</v>
      </c>
      <c r="R29" s="2">
        <v>46512</v>
      </c>
      <c r="S29" s="2">
        <v>4494</v>
      </c>
      <c r="T29" s="2">
        <v>0</v>
      </c>
      <c r="U29" s="2">
        <v>0</v>
      </c>
      <c r="V29" s="2">
        <v>2921</v>
      </c>
      <c r="W29" s="2">
        <v>0</v>
      </c>
      <c r="X29" s="2">
        <v>2772</v>
      </c>
      <c r="Y29" s="2">
        <v>76</v>
      </c>
      <c r="Z29" s="2">
        <v>0</v>
      </c>
      <c r="AA29" s="1">
        <f t="shared" si="14"/>
        <v>14794</v>
      </c>
      <c r="AB29" s="13">
        <f t="shared" si="14"/>
        <v>52205</v>
      </c>
      <c r="AC29" s="14">
        <f>AA29+AB29</f>
        <v>66999</v>
      </c>
      <c r="AE29" s="3" t="s">
        <v>14</v>
      </c>
      <c r="AF29" s="2">
        <f t="shared" si="15"/>
        <v>3841.0233763693273</v>
      </c>
      <c r="AG29" s="2">
        <f t="shared" si="15"/>
        <v>7745.4727597179226</v>
      </c>
      <c r="AH29" s="2">
        <f t="shared" si="15"/>
        <v>3593.1575433911876</v>
      </c>
      <c r="AI29" s="2" t="str">
        <f t="shared" si="15"/>
        <v>N.A.</v>
      </c>
      <c r="AJ29" s="2" t="str">
        <f t="shared" si="15"/>
        <v>N.A.</v>
      </c>
      <c r="AK29" s="2">
        <f t="shared" si="15"/>
        <v>33264.32728517631</v>
      </c>
      <c r="AL29" s="2" t="str">
        <f t="shared" si="15"/>
        <v>N.A.</v>
      </c>
      <c r="AM29" s="2">
        <f t="shared" si="15"/>
        <v>3582.5757575757584</v>
      </c>
      <c r="AN29" s="2">
        <f t="shared" si="15"/>
        <v>0</v>
      </c>
      <c r="AO29" s="2" t="str">
        <f t="shared" si="15"/>
        <v>N.A.</v>
      </c>
      <c r="AP29" s="15">
        <f t="shared" si="15"/>
        <v>3745.9965526564824</v>
      </c>
      <c r="AQ29" s="16">
        <f t="shared" si="15"/>
        <v>8952.2733263097398</v>
      </c>
      <c r="AR29" s="14">
        <f t="shared" si="15"/>
        <v>7802.6791743160347</v>
      </c>
    </row>
    <row r="30" spans="1:44" ht="15" customHeight="1" thickBot="1" x14ac:dyDescent="0.3">
      <c r="A30" s="3" t="s">
        <v>15</v>
      </c>
      <c r="B30" s="2">
        <v>14275800.000000004</v>
      </c>
      <c r="C30" s="2">
        <v>8173956</v>
      </c>
      <c r="D30" s="2">
        <v>8012755.9999999991</v>
      </c>
      <c r="E30" s="2">
        <v>1142940</v>
      </c>
      <c r="F30" s="2"/>
      <c r="G30" s="2">
        <v>6843960.0000000009</v>
      </c>
      <c r="H30" s="2">
        <v>2887815.0000000005</v>
      </c>
      <c r="I30" s="2"/>
      <c r="J30" s="2">
        <v>0</v>
      </c>
      <c r="K30" s="2"/>
      <c r="L30" s="1">
        <f t="shared" si="13"/>
        <v>25176371.000000004</v>
      </c>
      <c r="M30" s="13">
        <f t="shared" si="13"/>
        <v>16160856</v>
      </c>
      <c r="N30" s="14">
        <f>L30+M30</f>
        <v>41337227</v>
      </c>
      <c r="P30" s="3" t="s">
        <v>15</v>
      </c>
      <c r="Q30" s="2">
        <v>5205</v>
      </c>
      <c r="R30" s="2">
        <v>1659</v>
      </c>
      <c r="S30" s="2">
        <v>1368</v>
      </c>
      <c r="T30" s="2">
        <v>288</v>
      </c>
      <c r="U30" s="2">
        <v>0</v>
      </c>
      <c r="V30" s="2">
        <v>2462</v>
      </c>
      <c r="W30" s="2">
        <v>3848</v>
      </c>
      <c r="X30" s="2">
        <v>0</v>
      </c>
      <c r="Y30" s="2">
        <v>905</v>
      </c>
      <c r="Z30" s="2">
        <v>0</v>
      </c>
      <c r="AA30" s="1">
        <f t="shared" si="14"/>
        <v>11326</v>
      </c>
      <c r="AB30" s="13">
        <f t="shared" si="14"/>
        <v>4409</v>
      </c>
      <c r="AC30" s="18">
        <f>AA30+AB30</f>
        <v>15735</v>
      </c>
      <c r="AE30" s="3" t="s">
        <v>15</v>
      </c>
      <c r="AF30" s="2">
        <f t="shared" si="15"/>
        <v>2742.7089337175798</v>
      </c>
      <c r="AG30" s="2">
        <f t="shared" si="15"/>
        <v>4927.0379746835442</v>
      </c>
      <c r="AH30" s="2">
        <f t="shared" si="15"/>
        <v>5857.2777777777774</v>
      </c>
      <c r="AI30" s="2">
        <f t="shared" si="15"/>
        <v>3968.5416666666665</v>
      </c>
      <c r="AJ30" s="2" t="str">
        <f t="shared" si="15"/>
        <v>N.A.</v>
      </c>
      <c r="AK30" s="2">
        <f t="shared" si="15"/>
        <v>2779.8375304630385</v>
      </c>
      <c r="AL30" s="2">
        <f t="shared" si="15"/>
        <v>750.47167359667367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2222.8828359526756</v>
      </c>
      <c r="AQ30" s="16">
        <f t="shared" si="15"/>
        <v>3665.4243592651396</v>
      </c>
      <c r="AR30" s="14">
        <f t="shared" si="15"/>
        <v>2627.0878296790593</v>
      </c>
    </row>
    <row r="31" spans="1:44" ht="15" customHeight="1" thickBot="1" x14ac:dyDescent="0.3">
      <c r="A31" s="4" t="s">
        <v>16</v>
      </c>
      <c r="B31" s="2">
        <f t="shared" ref="B31:K31" si="16">SUM(B27:B30)</f>
        <v>82159426</v>
      </c>
      <c r="C31" s="2">
        <f t="shared" si="16"/>
        <v>369179585</v>
      </c>
      <c r="D31" s="2">
        <f t="shared" si="16"/>
        <v>38408826</v>
      </c>
      <c r="E31" s="2">
        <f t="shared" si="16"/>
        <v>1142940</v>
      </c>
      <c r="F31" s="2">
        <f t="shared" si="16"/>
        <v>21423270</v>
      </c>
      <c r="G31" s="2">
        <f t="shared" si="16"/>
        <v>104009060</v>
      </c>
      <c r="H31" s="2">
        <f t="shared" si="16"/>
        <v>38984859</v>
      </c>
      <c r="I31" s="2">
        <f t="shared" si="16"/>
        <v>9930900.0000000019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180976381</v>
      </c>
      <c r="M31" s="13">
        <f t="shared" ref="M31" si="18">C31+E31+G31+I31+K31</f>
        <v>484262485</v>
      </c>
      <c r="N31" s="18">
        <f>L31+M31</f>
        <v>665238866</v>
      </c>
      <c r="P31" s="4" t="s">
        <v>16</v>
      </c>
      <c r="Q31" s="2">
        <f t="shared" ref="Q31:Z31" si="19">SUM(Q27:Q30)</f>
        <v>22612</v>
      </c>
      <c r="R31" s="2">
        <f t="shared" si="19"/>
        <v>48519</v>
      </c>
      <c r="S31" s="2">
        <f t="shared" si="19"/>
        <v>9643</v>
      </c>
      <c r="T31" s="2">
        <f t="shared" si="19"/>
        <v>288</v>
      </c>
      <c r="U31" s="2">
        <f t="shared" si="19"/>
        <v>3945</v>
      </c>
      <c r="V31" s="2">
        <f t="shared" si="19"/>
        <v>5383</v>
      </c>
      <c r="W31" s="2">
        <f t="shared" si="19"/>
        <v>13850</v>
      </c>
      <c r="X31" s="2">
        <f t="shared" si="19"/>
        <v>2772</v>
      </c>
      <c r="Y31" s="2">
        <f t="shared" si="19"/>
        <v>2531</v>
      </c>
      <c r="Z31" s="2">
        <f t="shared" si="19"/>
        <v>0</v>
      </c>
      <c r="AA31" s="1">
        <f t="shared" ref="AA31" si="20">Q31+S31+U31+W31+Y31</f>
        <v>52581</v>
      </c>
      <c r="AB31" s="13">
        <f t="shared" ref="AB31" si="21">R31+T31+V31+X31+Z31</f>
        <v>56962</v>
      </c>
      <c r="AC31" s="14">
        <f>AA31+AB31</f>
        <v>109543</v>
      </c>
      <c r="AE31" s="4" t="s">
        <v>16</v>
      </c>
      <c r="AF31" s="2">
        <f t="shared" ref="AF31:AO31" si="22">IFERROR(B31/Q31, "N.A.")</f>
        <v>3633.4435697859544</v>
      </c>
      <c r="AG31" s="2">
        <f t="shared" si="22"/>
        <v>7608.9693728230177</v>
      </c>
      <c r="AH31" s="2">
        <f t="shared" si="22"/>
        <v>3983.0785025407031</v>
      </c>
      <c r="AI31" s="2">
        <f t="shared" si="22"/>
        <v>3968.5416666666665</v>
      </c>
      <c r="AJ31" s="2">
        <f t="shared" si="22"/>
        <v>5430.486692015209</v>
      </c>
      <c r="AK31" s="2">
        <f t="shared" si="22"/>
        <v>19321.764815158833</v>
      </c>
      <c r="AL31" s="2">
        <f t="shared" si="22"/>
        <v>2814.7912635379062</v>
      </c>
      <c r="AM31" s="2">
        <f t="shared" si="22"/>
        <v>3582.5757575757584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3441.8588653696202</v>
      </c>
      <c r="AQ31" s="16">
        <f t="shared" ref="AQ31" si="24">IFERROR(M31/AB31, "N.A.")</f>
        <v>8501.5007373336612</v>
      </c>
      <c r="AR31" s="14">
        <f t="shared" ref="AR31" si="25">IFERROR(N31/AC31, "N.A.")</f>
        <v>6072.8560108815718</v>
      </c>
    </row>
    <row r="32" spans="1:44" ht="15" customHeight="1" thickBot="1" x14ac:dyDescent="0.3">
      <c r="A32" s="5" t="s">
        <v>0</v>
      </c>
      <c r="B32" s="48">
        <f>B31+C31</f>
        <v>451339011</v>
      </c>
      <c r="C32" s="49"/>
      <c r="D32" s="48">
        <f>D31+E31</f>
        <v>39551766</v>
      </c>
      <c r="E32" s="49"/>
      <c r="F32" s="48">
        <f>F31+G31</f>
        <v>125432330</v>
      </c>
      <c r="G32" s="49"/>
      <c r="H32" s="48">
        <f>H31+I31</f>
        <v>48915759</v>
      </c>
      <c r="I32" s="49"/>
      <c r="J32" s="48">
        <f>J31+K31</f>
        <v>0</v>
      </c>
      <c r="K32" s="49"/>
      <c r="L32" s="48">
        <f>L31+M31</f>
        <v>665238866</v>
      </c>
      <c r="M32" s="50"/>
      <c r="N32" s="19">
        <f>B32+D32+F32+H32+J32</f>
        <v>665238866</v>
      </c>
      <c r="P32" s="5" t="s">
        <v>0</v>
      </c>
      <c r="Q32" s="48">
        <f>Q31+R31</f>
        <v>71131</v>
      </c>
      <c r="R32" s="49"/>
      <c r="S32" s="48">
        <f>S31+T31</f>
        <v>9931</v>
      </c>
      <c r="T32" s="49"/>
      <c r="U32" s="48">
        <f>U31+V31</f>
        <v>9328</v>
      </c>
      <c r="V32" s="49"/>
      <c r="W32" s="48">
        <f>W31+X31</f>
        <v>16622</v>
      </c>
      <c r="X32" s="49"/>
      <c r="Y32" s="48">
        <f>Y31+Z31</f>
        <v>2531</v>
      </c>
      <c r="Z32" s="49"/>
      <c r="AA32" s="48">
        <f>AA31+AB31</f>
        <v>109543</v>
      </c>
      <c r="AB32" s="49"/>
      <c r="AC32" s="20">
        <f>Q32+S32+U32+W32+Y32</f>
        <v>109543</v>
      </c>
      <c r="AE32" s="5" t="s">
        <v>0</v>
      </c>
      <c r="AF32" s="28">
        <f>IFERROR(B32/Q32,"N.A.")</f>
        <v>6345.1801746074143</v>
      </c>
      <c r="AG32" s="29"/>
      <c r="AH32" s="28">
        <f>IFERROR(D32/S32,"N.A.")</f>
        <v>3982.6569328365722</v>
      </c>
      <c r="AI32" s="29"/>
      <c r="AJ32" s="28">
        <f>IFERROR(F32/U32,"N.A.")</f>
        <v>13446.862135506004</v>
      </c>
      <c r="AK32" s="29"/>
      <c r="AL32" s="28">
        <f>IFERROR(H32/W32,"N.A.")</f>
        <v>2942.8323306461316</v>
      </c>
      <c r="AM32" s="29"/>
      <c r="AN32" s="28">
        <f>IFERROR(J32/Y32,"N.A.")</f>
        <v>0</v>
      </c>
      <c r="AO32" s="29"/>
      <c r="AP32" s="28">
        <f>IFERROR(L32/AA32,"N.A.")</f>
        <v>6072.8560108815718</v>
      </c>
      <c r="AQ32" s="29"/>
      <c r="AR32" s="17">
        <f>IFERROR(N32/AC32, "N.A.")</f>
        <v>6072.8560108815718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6106160.9999999991</v>
      </c>
      <c r="C39" s="2"/>
      <c r="D39" s="2">
        <v>481579.99999999994</v>
      </c>
      <c r="E39" s="2"/>
      <c r="F39" s="2">
        <v>8705178.0000000019</v>
      </c>
      <c r="G39" s="2"/>
      <c r="H39" s="2">
        <v>28563305.999999996</v>
      </c>
      <c r="I39" s="2"/>
      <c r="J39" s="2">
        <v>0</v>
      </c>
      <c r="K39" s="2"/>
      <c r="L39" s="1">
        <f t="shared" ref="L39:M42" si="26">B39+D39+F39+H39+J39</f>
        <v>43856225</v>
      </c>
      <c r="M39" s="13">
        <f t="shared" si="26"/>
        <v>0</v>
      </c>
      <c r="N39" s="14">
        <f>L39+M39</f>
        <v>43856225</v>
      </c>
      <c r="P39" s="3" t="s">
        <v>12</v>
      </c>
      <c r="Q39" s="2">
        <v>2562</v>
      </c>
      <c r="R39" s="2">
        <v>0</v>
      </c>
      <c r="S39" s="2">
        <v>533</v>
      </c>
      <c r="T39" s="2">
        <v>0</v>
      </c>
      <c r="U39" s="2">
        <v>1654</v>
      </c>
      <c r="V39" s="2">
        <v>0</v>
      </c>
      <c r="W39" s="2">
        <v>14008</v>
      </c>
      <c r="X39" s="2">
        <v>0</v>
      </c>
      <c r="Y39" s="2">
        <v>1864</v>
      </c>
      <c r="Z39" s="2">
        <v>0</v>
      </c>
      <c r="AA39" s="1">
        <f t="shared" ref="AA39:AB42" si="27">Q39+S39+U39+W39+Y39</f>
        <v>20621</v>
      </c>
      <c r="AB39" s="13">
        <f t="shared" si="27"/>
        <v>0</v>
      </c>
      <c r="AC39" s="14">
        <f>AA39+AB39</f>
        <v>20621</v>
      </c>
      <c r="AE39" s="3" t="s">
        <v>12</v>
      </c>
      <c r="AF39" s="2">
        <f t="shared" ref="AF39:AR42" si="28">IFERROR(B39/Q39, "N.A.")</f>
        <v>2383.3571428571427</v>
      </c>
      <c r="AG39" s="2" t="str">
        <f t="shared" si="28"/>
        <v>N.A.</v>
      </c>
      <c r="AH39" s="2">
        <f t="shared" si="28"/>
        <v>903.52720450281413</v>
      </c>
      <c r="AI39" s="2" t="str">
        <f t="shared" si="28"/>
        <v>N.A.</v>
      </c>
      <c r="AJ39" s="2">
        <f t="shared" si="28"/>
        <v>5263.1064087061677</v>
      </c>
      <c r="AK39" s="2" t="str">
        <f t="shared" si="28"/>
        <v>N.A.</v>
      </c>
      <c r="AL39" s="2">
        <f t="shared" si="28"/>
        <v>2039.0709594517416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2126.7748896755734</v>
      </c>
      <c r="AQ39" s="16" t="str">
        <f t="shared" si="28"/>
        <v>N.A.</v>
      </c>
      <c r="AR39" s="14">
        <f t="shared" si="28"/>
        <v>2126.7748896755734</v>
      </c>
    </row>
    <row r="40" spans="1:44" ht="15" customHeight="1" thickBot="1" x14ac:dyDescent="0.3">
      <c r="A40" s="3" t="s">
        <v>13</v>
      </c>
      <c r="B40" s="2">
        <v>15255842</v>
      </c>
      <c r="C40" s="2">
        <v>1380300</v>
      </c>
      <c r="D40" s="2">
        <v>3762260</v>
      </c>
      <c r="E40" s="2"/>
      <c r="F40" s="2"/>
      <c r="G40" s="2"/>
      <c r="H40" s="2"/>
      <c r="I40" s="2"/>
      <c r="J40" s="2"/>
      <c r="K40" s="2"/>
      <c r="L40" s="1">
        <f t="shared" si="26"/>
        <v>19018102</v>
      </c>
      <c r="M40" s="13">
        <f t="shared" si="26"/>
        <v>1380300</v>
      </c>
      <c r="N40" s="14">
        <f>L40+M40</f>
        <v>20398402</v>
      </c>
      <c r="P40" s="3" t="s">
        <v>13</v>
      </c>
      <c r="Q40" s="2">
        <v>7461</v>
      </c>
      <c r="R40" s="2">
        <v>321</v>
      </c>
      <c r="S40" s="2">
        <v>1552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9013</v>
      </c>
      <c r="AB40" s="13">
        <f t="shared" si="27"/>
        <v>321</v>
      </c>
      <c r="AC40" s="14">
        <f>AA40+AB40</f>
        <v>9334</v>
      </c>
      <c r="AE40" s="3" t="s">
        <v>13</v>
      </c>
      <c r="AF40" s="2">
        <f t="shared" si="28"/>
        <v>2044.7449403565206</v>
      </c>
      <c r="AG40" s="2">
        <f t="shared" si="28"/>
        <v>4300</v>
      </c>
      <c r="AH40" s="2">
        <f t="shared" si="28"/>
        <v>2424.1365979381444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2110.0745589703761</v>
      </c>
      <c r="AQ40" s="16">
        <f t="shared" si="28"/>
        <v>4300</v>
      </c>
      <c r="AR40" s="14">
        <f t="shared" si="28"/>
        <v>2185.3869723591174</v>
      </c>
    </row>
    <row r="41" spans="1:44" ht="15" customHeight="1" thickBot="1" x14ac:dyDescent="0.3">
      <c r="A41" s="3" t="s">
        <v>14</v>
      </c>
      <c r="B41" s="2">
        <v>20472784.000000004</v>
      </c>
      <c r="C41" s="2">
        <v>223727178.99999994</v>
      </c>
      <c r="D41" s="2">
        <v>4778974.9999999981</v>
      </c>
      <c r="E41" s="2">
        <v>1694300</v>
      </c>
      <c r="F41" s="2"/>
      <c r="G41" s="2">
        <v>4752372</v>
      </c>
      <c r="H41" s="2"/>
      <c r="I41" s="2">
        <v>9163560</v>
      </c>
      <c r="J41" s="2">
        <v>0</v>
      </c>
      <c r="K41" s="2"/>
      <c r="L41" s="1">
        <f t="shared" si="26"/>
        <v>25251759</v>
      </c>
      <c r="M41" s="13">
        <f t="shared" si="26"/>
        <v>239337410.99999994</v>
      </c>
      <c r="N41" s="14">
        <f>L41+M41</f>
        <v>264589169.99999994</v>
      </c>
      <c r="P41" s="3" t="s">
        <v>14</v>
      </c>
      <c r="Q41" s="2">
        <v>7892</v>
      </c>
      <c r="R41" s="2">
        <v>32097</v>
      </c>
      <c r="S41" s="2">
        <v>3275</v>
      </c>
      <c r="T41" s="2">
        <v>409</v>
      </c>
      <c r="U41" s="2">
        <v>0</v>
      </c>
      <c r="V41" s="2">
        <v>647</v>
      </c>
      <c r="W41" s="2">
        <v>0</v>
      </c>
      <c r="X41" s="2">
        <v>1082</v>
      </c>
      <c r="Y41" s="2">
        <v>2791</v>
      </c>
      <c r="Z41" s="2">
        <v>0</v>
      </c>
      <c r="AA41" s="1">
        <f t="shared" si="27"/>
        <v>13958</v>
      </c>
      <c r="AB41" s="13">
        <f t="shared" si="27"/>
        <v>34235</v>
      </c>
      <c r="AC41" s="14">
        <f>AA41+AB41</f>
        <v>48193</v>
      </c>
      <c r="AE41" s="3" t="s">
        <v>14</v>
      </c>
      <c r="AF41" s="2">
        <f t="shared" si="28"/>
        <v>2594.1186011150535</v>
      </c>
      <c r="AG41" s="2">
        <f t="shared" si="28"/>
        <v>6970.3454840016184</v>
      </c>
      <c r="AH41" s="2">
        <f t="shared" si="28"/>
        <v>1459.2290076335871</v>
      </c>
      <c r="AI41" s="2">
        <f t="shared" si="28"/>
        <v>4142.5427872860637</v>
      </c>
      <c r="AJ41" s="2" t="str">
        <f t="shared" si="28"/>
        <v>N.A.</v>
      </c>
      <c r="AK41" s="2">
        <f t="shared" si="28"/>
        <v>7345.2426584234927</v>
      </c>
      <c r="AL41" s="2" t="str">
        <f t="shared" si="28"/>
        <v>N.A.</v>
      </c>
      <c r="AM41" s="2">
        <f t="shared" si="28"/>
        <v>8469.0942698706094</v>
      </c>
      <c r="AN41" s="2">
        <f t="shared" si="28"/>
        <v>0</v>
      </c>
      <c r="AO41" s="2" t="str">
        <f t="shared" si="28"/>
        <v>N.A.</v>
      </c>
      <c r="AP41" s="15">
        <f t="shared" si="28"/>
        <v>1809.1244447628601</v>
      </c>
      <c r="AQ41" s="16">
        <f t="shared" si="28"/>
        <v>6991.0153643931635</v>
      </c>
      <c r="AR41" s="14">
        <f t="shared" si="28"/>
        <v>5490.1991990538036</v>
      </c>
    </row>
    <row r="42" spans="1:44" ht="15" customHeight="1" thickBot="1" x14ac:dyDescent="0.3">
      <c r="A42" s="3" t="s">
        <v>15</v>
      </c>
      <c r="B42" s="2"/>
      <c r="C42" s="2">
        <v>130720</v>
      </c>
      <c r="D42" s="2">
        <v>184212</v>
      </c>
      <c r="E42" s="2"/>
      <c r="F42" s="2"/>
      <c r="G42" s="2">
        <v>38739</v>
      </c>
      <c r="H42" s="2">
        <v>65420</v>
      </c>
      <c r="I42" s="2"/>
      <c r="J42" s="2">
        <v>0</v>
      </c>
      <c r="K42" s="2"/>
      <c r="L42" s="1">
        <f t="shared" si="26"/>
        <v>249632</v>
      </c>
      <c r="M42" s="13">
        <f t="shared" si="26"/>
        <v>169459</v>
      </c>
      <c r="N42" s="14">
        <f>L42+M42</f>
        <v>419091</v>
      </c>
      <c r="P42" s="3" t="s">
        <v>15</v>
      </c>
      <c r="Q42" s="2">
        <v>0</v>
      </c>
      <c r="R42" s="2">
        <v>38</v>
      </c>
      <c r="S42" s="2">
        <v>252</v>
      </c>
      <c r="T42" s="2">
        <v>0</v>
      </c>
      <c r="U42" s="2">
        <v>0</v>
      </c>
      <c r="V42" s="2">
        <v>129</v>
      </c>
      <c r="W42" s="2">
        <v>333</v>
      </c>
      <c r="X42" s="2">
        <v>0</v>
      </c>
      <c r="Y42" s="2">
        <v>243</v>
      </c>
      <c r="Z42" s="2">
        <v>0</v>
      </c>
      <c r="AA42" s="1">
        <f t="shared" si="27"/>
        <v>828</v>
      </c>
      <c r="AB42" s="13">
        <f t="shared" si="27"/>
        <v>167</v>
      </c>
      <c r="AC42" s="14">
        <f>AA42+AB42</f>
        <v>995</v>
      </c>
      <c r="AE42" s="3" t="s">
        <v>15</v>
      </c>
      <c r="AF42" s="2" t="str">
        <f t="shared" si="28"/>
        <v>N.A.</v>
      </c>
      <c r="AG42" s="2">
        <f t="shared" si="28"/>
        <v>3440</v>
      </c>
      <c r="AH42" s="2">
        <f t="shared" si="28"/>
        <v>731</v>
      </c>
      <c r="AI42" s="2" t="str">
        <f t="shared" si="28"/>
        <v>N.A.</v>
      </c>
      <c r="AJ42" s="2" t="str">
        <f t="shared" si="28"/>
        <v>N.A.</v>
      </c>
      <c r="AK42" s="2">
        <f t="shared" si="28"/>
        <v>300.30232558139534</v>
      </c>
      <c r="AL42" s="2">
        <f t="shared" si="28"/>
        <v>196.45645645645646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301.48792270531402</v>
      </c>
      <c r="AQ42" s="16">
        <f t="shared" si="28"/>
        <v>1014.7245508982036</v>
      </c>
      <c r="AR42" s="14">
        <f t="shared" si="28"/>
        <v>421.19698492462311</v>
      </c>
    </row>
    <row r="43" spans="1:44" ht="15" customHeight="1" thickBot="1" x14ac:dyDescent="0.3">
      <c r="A43" s="4" t="s">
        <v>16</v>
      </c>
      <c r="B43" s="2">
        <f t="shared" ref="B43:K43" si="29">SUM(B39:B42)</f>
        <v>41834787</v>
      </c>
      <c r="C43" s="2">
        <f t="shared" si="29"/>
        <v>225238198.99999994</v>
      </c>
      <c r="D43" s="2">
        <f t="shared" si="29"/>
        <v>9207026.9999999981</v>
      </c>
      <c r="E43" s="2">
        <f t="shared" si="29"/>
        <v>1694300</v>
      </c>
      <c r="F43" s="2">
        <f t="shared" si="29"/>
        <v>8705178.0000000019</v>
      </c>
      <c r="G43" s="2">
        <f t="shared" si="29"/>
        <v>4791111</v>
      </c>
      <c r="H43" s="2">
        <f t="shared" si="29"/>
        <v>28628725.999999996</v>
      </c>
      <c r="I43" s="2">
        <f t="shared" si="29"/>
        <v>9163560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88375718</v>
      </c>
      <c r="M43" s="13">
        <f t="shared" ref="M43" si="31">C43+E43+G43+I43+K43</f>
        <v>240887169.99999994</v>
      </c>
      <c r="N43" s="18">
        <f>L43+M43</f>
        <v>329262887.99999994</v>
      </c>
      <c r="P43" s="4" t="s">
        <v>16</v>
      </c>
      <c r="Q43" s="2">
        <f t="shared" ref="Q43:Z43" si="32">SUM(Q39:Q42)</f>
        <v>17915</v>
      </c>
      <c r="R43" s="2">
        <f t="shared" si="32"/>
        <v>32456</v>
      </c>
      <c r="S43" s="2">
        <f t="shared" si="32"/>
        <v>5612</v>
      </c>
      <c r="T43" s="2">
        <f t="shared" si="32"/>
        <v>409</v>
      </c>
      <c r="U43" s="2">
        <f t="shared" si="32"/>
        <v>1654</v>
      </c>
      <c r="V43" s="2">
        <f t="shared" si="32"/>
        <v>776</v>
      </c>
      <c r="W43" s="2">
        <f t="shared" si="32"/>
        <v>14341</v>
      </c>
      <c r="X43" s="2">
        <f t="shared" si="32"/>
        <v>1082</v>
      </c>
      <c r="Y43" s="2">
        <f t="shared" si="32"/>
        <v>4898</v>
      </c>
      <c r="Z43" s="2">
        <f t="shared" si="32"/>
        <v>0</v>
      </c>
      <c r="AA43" s="1">
        <f t="shared" ref="AA43" si="33">Q43+S43+U43+W43+Y43</f>
        <v>44420</v>
      </c>
      <c r="AB43" s="13">
        <f t="shared" ref="AB43" si="34">R43+T43+V43+X43+Z43</f>
        <v>34723</v>
      </c>
      <c r="AC43" s="18">
        <f>AA43+AB43</f>
        <v>79143</v>
      </c>
      <c r="AE43" s="4" t="s">
        <v>16</v>
      </c>
      <c r="AF43" s="2">
        <f t="shared" ref="AF43:AO43" si="35">IFERROR(B43/Q43, "N.A.")</f>
        <v>2335.1820820541448</v>
      </c>
      <c r="AG43" s="2">
        <f t="shared" si="35"/>
        <v>6939.8015467093892</v>
      </c>
      <c r="AH43" s="2">
        <f t="shared" si="35"/>
        <v>1640.5964005702065</v>
      </c>
      <c r="AI43" s="2">
        <f t="shared" si="35"/>
        <v>4142.5427872860637</v>
      </c>
      <c r="AJ43" s="2">
        <f t="shared" si="35"/>
        <v>5263.1064087061677</v>
      </c>
      <c r="AK43" s="2">
        <f t="shared" si="35"/>
        <v>6174.1121134020623</v>
      </c>
      <c r="AL43" s="2">
        <f t="shared" si="35"/>
        <v>1996.285196290356</v>
      </c>
      <c r="AM43" s="2">
        <f t="shared" si="35"/>
        <v>8469.0942698706094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1989.5479063484918</v>
      </c>
      <c r="AQ43" s="16">
        <f t="shared" ref="AQ43" si="37">IFERROR(M43/AB43, "N.A.")</f>
        <v>6937.3950983497953</v>
      </c>
      <c r="AR43" s="14">
        <f t="shared" ref="AR43" si="38">IFERROR(N43/AC43, "N.A.")</f>
        <v>4160.3538910579573</v>
      </c>
    </row>
    <row r="44" spans="1:44" ht="15" customHeight="1" thickBot="1" x14ac:dyDescent="0.3">
      <c r="A44" s="5" t="s">
        <v>0</v>
      </c>
      <c r="B44" s="48">
        <f>B43+C43</f>
        <v>267072985.99999994</v>
      </c>
      <c r="C44" s="49"/>
      <c r="D44" s="48">
        <f>D43+E43</f>
        <v>10901326.999999998</v>
      </c>
      <c r="E44" s="49"/>
      <c r="F44" s="48">
        <f>F43+G43</f>
        <v>13496289.000000002</v>
      </c>
      <c r="G44" s="49"/>
      <c r="H44" s="48">
        <f>H43+I43</f>
        <v>37792286</v>
      </c>
      <c r="I44" s="49"/>
      <c r="J44" s="48">
        <f>J43+K43</f>
        <v>0</v>
      </c>
      <c r="K44" s="49"/>
      <c r="L44" s="48">
        <f>L43+M43</f>
        <v>329262887.99999994</v>
      </c>
      <c r="M44" s="50"/>
      <c r="N44" s="19">
        <f>B44+D44+F44+H44+J44</f>
        <v>329262887.99999994</v>
      </c>
      <c r="P44" s="5" t="s">
        <v>0</v>
      </c>
      <c r="Q44" s="48">
        <f>Q43+R43</f>
        <v>50371</v>
      </c>
      <c r="R44" s="49"/>
      <c r="S44" s="48">
        <f>S43+T43</f>
        <v>6021</v>
      </c>
      <c r="T44" s="49"/>
      <c r="U44" s="48">
        <f>U43+V43</f>
        <v>2430</v>
      </c>
      <c r="V44" s="49"/>
      <c r="W44" s="48">
        <f>W43+X43</f>
        <v>15423</v>
      </c>
      <c r="X44" s="49"/>
      <c r="Y44" s="48">
        <f>Y43+Z43</f>
        <v>4898</v>
      </c>
      <c r="Z44" s="49"/>
      <c r="AA44" s="48">
        <f>AA43+AB43</f>
        <v>79143</v>
      </c>
      <c r="AB44" s="50"/>
      <c r="AC44" s="19">
        <f>Q44+S44+U44+W44+Y44</f>
        <v>79143</v>
      </c>
      <c r="AE44" s="5" t="s">
        <v>0</v>
      </c>
      <c r="AF44" s="28">
        <f>IFERROR(B44/Q44,"N.A.")</f>
        <v>5302.1180044072971</v>
      </c>
      <c r="AG44" s="29"/>
      <c r="AH44" s="28">
        <f>IFERROR(D44/S44,"N.A.")</f>
        <v>1810.5509051652546</v>
      </c>
      <c r="AI44" s="29"/>
      <c r="AJ44" s="28">
        <f>IFERROR(F44/U44,"N.A.")</f>
        <v>5554.0283950617295</v>
      </c>
      <c r="AK44" s="29"/>
      <c r="AL44" s="28">
        <f>IFERROR(H44/W44,"N.A.")</f>
        <v>2450.3848797250857</v>
      </c>
      <c r="AM44" s="29"/>
      <c r="AN44" s="28">
        <f>IFERROR(J44/Y44,"N.A.")</f>
        <v>0</v>
      </c>
      <c r="AO44" s="29"/>
      <c r="AP44" s="28">
        <f>IFERROR(L44/AA44,"N.A.")</f>
        <v>4160.3538910579573</v>
      </c>
      <c r="AQ44" s="29"/>
      <c r="AR44" s="17">
        <f>IFERROR(N44/AC44, "N.A.")</f>
        <v>4160.3538910579573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85840154.99999997</v>
      </c>
      <c r="C15" s="2"/>
      <c r="D15" s="2">
        <v>48093496.999999993</v>
      </c>
      <c r="E15" s="2"/>
      <c r="F15" s="2">
        <v>49626050</v>
      </c>
      <c r="G15" s="2"/>
      <c r="H15" s="2">
        <v>144243964.99999994</v>
      </c>
      <c r="I15" s="2"/>
      <c r="J15" s="2">
        <v>0</v>
      </c>
      <c r="K15" s="2"/>
      <c r="L15" s="1">
        <f t="shared" ref="L15:M18" si="0">B15+D15+F15+H15+J15</f>
        <v>327803666.99999988</v>
      </c>
      <c r="M15" s="13">
        <f t="shared" si="0"/>
        <v>0</v>
      </c>
      <c r="N15" s="14">
        <f>L15+M15</f>
        <v>327803666.99999988</v>
      </c>
      <c r="P15" s="3" t="s">
        <v>12</v>
      </c>
      <c r="Q15" s="2">
        <v>19597</v>
      </c>
      <c r="R15" s="2">
        <v>0</v>
      </c>
      <c r="S15" s="2">
        <v>10327</v>
      </c>
      <c r="T15" s="2">
        <v>0</v>
      </c>
      <c r="U15" s="2">
        <v>6862</v>
      </c>
      <c r="V15" s="2">
        <v>0</v>
      </c>
      <c r="W15" s="2">
        <v>43862</v>
      </c>
      <c r="X15" s="2">
        <v>0</v>
      </c>
      <c r="Y15" s="2">
        <v>3576</v>
      </c>
      <c r="Z15" s="2">
        <v>0</v>
      </c>
      <c r="AA15" s="1">
        <f t="shared" ref="AA15:AB18" si="1">Q15+S15+U15+W15+Y15</f>
        <v>84224</v>
      </c>
      <c r="AB15" s="13">
        <f t="shared" si="1"/>
        <v>0</v>
      </c>
      <c r="AC15" s="14">
        <f>AA15+AB15</f>
        <v>84224</v>
      </c>
      <c r="AE15" s="3" t="s">
        <v>12</v>
      </c>
      <c r="AF15" s="2">
        <f t="shared" ref="AF15:AR18" si="2">IFERROR(B15/Q15, "N.A.")</f>
        <v>4380.2701944175114</v>
      </c>
      <c r="AG15" s="2" t="str">
        <f t="shared" si="2"/>
        <v>N.A.</v>
      </c>
      <c r="AH15" s="2">
        <f t="shared" si="2"/>
        <v>4657.0637164713853</v>
      </c>
      <c r="AI15" s="2" t="str">
        <f t="shared" si="2"/>
        <v>N.A.</v>
      </c>
      <c r="AJ15" s="2">
        <f t="shared" si="2"/>
        <v>7232.0096181871177</v>
      </c>
      <c r="AK15" s="2" t="str">
        <f t="shared" si="2"/>
        <v>N.A.</v>
      </c>
      <c r="AL15" s="2">
        <f t="shared" si="2"/>
        <v>3288.586133783228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3892.0458182940715</v>
      </c>
      <c r="AQ15" s="16" t="str">
        <f t="shared" si="2"/>
        <v>N.A.</v>
      </c>
      <c r="AR15" s="14">
        <f t="shared" si="2"/>
        <v>3892.0458182940715</v>
      </c>
    </row>
    <row r="16" spans="1:44" ht="15" customHeight="1" thickBot="1" x14ac:dyDescent="0.3">
      <c r="A16" s="3" t="s">
        <v>13</v>
      </c>
      <c r="B16" s="2">
        <v>57869294.999999978</v>
      </c>
      <c r="C16" s="2">
        <v>479879.99999999994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57869294.999999978</v>
      </c>
      <c r="M16" s="13">
        <f t="shared" si="0"/>
        <v>479879.99999999994</v>
      </c>
      <c r="N16" s="14">
        <f>L16+M16</f>
        <v>58349174.999999978</v>
      </c>
      <c r="P16" s="3" t="s">
        <v>13</v>
      </c>
      <c r="Q16" s="2">
        <v>17891</v>
      </c>
      <c r="R16" s="2">
        <v>316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17891</v>
      </c>
      <c r="AB16" s="13">
        <f t="shared" si="1"/>
        <v>316</v>
      </c>
      <c r="AC16" s="14">
        <f>AA16+AB16</f>
        <v>18207</v>
      </c>
      <c r="AE16" s="3" t="s">
        <v>13</v>
      </c>
      <c r="AF16" s="2">
        <f t="shared" si="2"/>
        <v>3234.5478173383253</v>
      </c>
      <c r="AG16" s="2">
        <f t="shared" si="2"/>
        <v>1518.6075949367087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3234.5478173383253</v>
      </c>
      <c r="AQ16" s="16">
        <f t="shared" si="2"/>
        <v>1518.6075949367087</v>
      </c>
      <c r="AR16" s="14">
        <f t="shared" si="2"/>
        <v>3204.7660240566802</v>
      </c>
    </row>
    <row r="17" spans="1:44" ht="15" customHeight="1" thickBot="1" x14ac:dyDescent="0.3">
      <c r="A17" s="3" t="s">
        <v>14</v>
      </c>
      <c r="B17" s="2">
        <v>205997152.00000006</v>
      </c>
      <c r="C17" s="2">
        <v>1012854616.9999999</v>
      </c>
      <c r="D17" s="2">
        <v>41985065</v>
      </c>
      <c r="E17" s="2">
        <v>28287229.999999996</v>
      </c>
      <c r="F17" s="2"/>
      <c r="G17" s="2">
        <v>80849519.999999985</v>
      </c>
      <c r="H17" s="2"/>
      <c r="I17" s="2">
        <v>34529330</v>
      </c>
      <c r="J17" s="2">
        <v>0</v>
      </c>
      <c r="K17" s="2"/>
      <c r="L17" s="1">
        <f t="shared" si="0"/>
        <v>247982217.00000006</v>
      </c>
      <c r="M17" s="13">
        <f t="shared" si="0"/>
        <v>1156520696.9999998</v>
      </c>
      <c r="N17" s="14">
        <f>L17+M17</f>
        <v>1404502913.9999998</v>
      </c>
      <c r="P17" s="3" t="s">
        <v>14</v>
      </c>
      <c r="Q17" s="2">
        <v>43003</v>
      </c>
      <c r="R17" s="2">
        <v>175058</v>
      </c>
      <c r="S17" s="2">
        <v>10958</v>
      </c>
      <c r="T17" s="2">
        <v>3298</v>
      </c>
      <c r="U17" s="2">
        <v>0</v>
      </c>
      <c r="V17" s="2">
        <v>12581</v>
      </c>
      <c r="W17" s="2">
        <v>0</v>
      </c>
      <c r="X17" s="2">
        <v>8648</v>
      </c>
      <c r="Y17" s="2">
        <v>5672</v>
      </c>
      <c r="Z17" s="2">
        <v>0</v>
      </c>
      <c r="AA17" s="1">
        <f t="shared" si="1"/>
        <v>59633</v>
      </c>
      <c r="AB17" s="13">
        <f t="shared" si="1"/>
        <v>199585</v>
      </c>
      <c r="AC17" s="14">
        <f>AA17+AB17</f>
        <v>259218</v>
      </c>
      <c r="AE17" s="3" t="s">
        <v>14</v>
      </c>
      <c r="AF17" s="2">
        <f t="shared" si="2"/>
        <v>4790.297235076624</v>
      </c>
      <c r="AG17" s="2">
        <f t="shared" si="2"/>
        <v>5785.8230814929902</v>
      </c>
      <c r="AH17" s="2">
        <f t="shared" si="2"/>
        <v>3831.453276145282</v>
      </c>
      <c r="AI17" s="2">
        <f t="shared" si="2"/>
        <v>8577.0861127956323</v>
      </c>
      <c r="AJ17" s="2" t="str">
        <f t="shared" si="2"/>
        <v>N.A.</v>
      </c>
      <c r="AK17" s="2">
        <f t="shared" si="2"/>
        <v>6426.319052539543</v>
      </c>
      <c r="AL17" s="2" t="str">
        <f t="shared" si="2"/>
        <v>N.A.</v>
      </c>
      <c r="AM17" s="2">
        <f t="shared" si="2"/>
        <v>3992.7532377428306</v>
      </c>
      <c r="AN17" s="2">
        <f t="shared" si="2"/>
        <v>0</v>
      </c>
      <c r="AO17" s="2" t="str">
        <f t="shared" si="2"/>
        <v>N.A.</v>
      </c>
      <c r="AP17" s="15">
        <f t="shared" si="2"/>
        <v>4158.4729428336668</v>
      </c>
      <c r="AQ17" s="16">
        <f t="shared" si="2"/>
        <v>5794.6273367237009</v>
      </c>
      <c r="AR17" s="14">
        <f t="shared" si="2"/>
        <v>5418.2306552785676</v>
      </c>
    </row>
    <row r="18" spans="1:44" ht="15" customHeight="1" thickBot="1" x14ac:dyDescent="0.3">
      <c r="A18" s="3" t="s">
        <v>15</v>
      </c>
      <c r="B18" s="2">
        <v>0</v>
      </c>
      <c r="C18" s="2">
        <v>0</v>
      </c>
      <c r="D18" s="2">
        <v>581360</v>
      </c>
      <c r="E18" s="2"/>
      <c r="F18" s="2"/>
      <c r="G18" s="2">
        <v>1600000</v>
      </c>
      <c r="H18" s="2">
        <v>2569167.9999999995</v>
      </c>
      <c r="I18" s="2"/>
      <c r="J18" s="2">
        <v>0</v>
      </c>
      <c r="K18" s="2"/>
      <c r="L18" s="1">
        <f t="shared" si="0"/>
        <v>3150527.9999999995</v>
      </c>
      <c r="M18" s="13">
        <f t="shared" si="0"/>
        <v>1600000</v>
      </c>
      <c r="N18" s="14">
        <f>L18+M18</f>
        <v>4750528</v>
      </c>
      <c r="P18" s="3" t="s">
        <v>15</v>
      </c>
      <c r="Q18" s="2">
        <v>130</v>
      </c>
      <c r="R18" s="2">
        <v>260</v>
      </c>
      <c r="S18" s="2">
        <v>104</v>
      </c>
      <c r="T18" s="2">
        <v>0</v>
      </c>
      <c r="U18" s="2">
        <v>0</v>
      </c>
      <c r="V18" s="2">
        <v>160</v>
      </c>
      <c r="W18" s="2">
        <v>1306</v>
      </c>
      <c r="X18" s="2">
        <v>0</v>
      </c>
      <c r="Y18" s="2">
        <v>110</v>
      </c>
      <c r="Z18" s="2">
        <v>0</v>
      </c>
      <c r="AA18" s="1">
        <f t="shared" si="1"/>
        <v>1650</v>
      </c>
      <c r="AB18" s="13">
        <f t="shared" si="1"/>
        <v>420</v>
      </c>
      <c r="AC18" s="18">
        <f>AA18+AB18</f>
        <v>2070</v>
      </c>
      <c r="AE18" s="3" t="s">
        <v>15</v>
      </c>
      <c r="AF18" s="2">
        <f t="shared" si="2"/>
        <v>0</v>
      </c>
      <c r="AG18" s="2">
        <f t="shared" si="2"/>
        <v>0</v>
      </c>
      <c r="AH18" s="2">
        <f t="shared" si="2"/>
        <v>5590</v>
      </c>
      <c r="AI18" s="2" t="str">
        <f t="shared" si="2"/>
        <v>N.A.</v>
      </c>
      <c r="AJ18" s="2" t="str">
        <f t="shared" si="2"/>
        <v>N.A.</v>
      </c>
      <c r="AK18" s="2">
        <f t="shared" si="2"/>
        <v>10000</v>
      </c>
      <c r="AL18" s="2">
        <f t="shared" si="2"/>
        <v>1967.2036753445632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1909.4109090909087</v>
      </c>
      <c r="AQ18" s="16">
        <f t="shared" si="2"/>
        <v>3809.5238095238096</v>
      </c>
      <c r="AR18" s="14">
        <f t="shared" si="2"/>
        <v>2294.9410628019323</v>
      </c>
    </row>
    <row r="19" spans="1:44" ht="15" customHeight="1" thickBot="1" x14ac:dyDescent="0.3">
      <c r="A19" s="4" t="s">
        <v>16</v>
      </c>
      <c r="B19" s="2">
        <f t="shared" ref="B19:K19" si="3">SUM(B15:B18)</f>
        <v>349706602</v>
      </c>
      <c r="C19" s="2">
        <f t="shared" si="3"/>
        <v>1013334496.9999999</v>
      </c>
      <c r="D19" s="2">
        <f t="shared" si="3"/>
        <v>90659922</v>
      </c>
      <c r="E19" s="2">
        <f t="shared" si="3"/>
        <v>28287229.999999996</v>
      </c>
      <c r="F19" s="2">
        <f t="shared" si="3"/>
        <v>49626050</v>
      </c>
      <c r="G19" s="2">
        <f t="shared" si="3"/>
        <v>82449519.999999985</v>
      </c>
      <c r="H19" s="2">
        <f t="shared" si="3"/>
        <v>146813132.99999994</v>
      </c>
      <c r="I19" s="2">
        <f t="shared" si="3"/>
        <v>34529330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636805707</v>
      </c>
      <c r="M19" s="13">
        <f t="shared" ref="M19" si="5">C19+E19+G19+I19+K19</f>
        <v>1158600576.9999998</v>
      </c>
      <c r="N19" s="18">
        <f>L19+M19</f>
        <v>1795406283.9999998</v>
      </c>
      <c r="P19" s="4" t="s">
        <v>16</v>
      </c>
      <c r="Q19" s="2">
        <f t="shared" ref="Q19:Z19" si="6">SUM(Q15:Q18)</f>
        <v>80621</v>
      </c>
      <c r="R19" s="2">
        <f t="shared" si="6"/>
        <v>175634</v>
      </c>
      <c r="S19" s="2">
        <f t="shared" si="6"/>
        <v>21389</v>
      </c>
      <c r="T19" s="2">
        <f t="shared" si="6"/>
        <v>3298</v>
      </c>
      <c r="U19" s="2">
        <f t="shared" si="6"/>
        <v>6862</v>
      </c>
      <c r="V19" s="2">
        <f t="shared" si="6"/>
        <v>12741</v>
      </c>
      <c r="W19" s="2">
        <f t="shared" si="6"/>
        <v>45168</v>
      </c>
      <c r="X19" s="2">
        <f t="shared" si="6"/>
        <v>8648</v>
      </c>
      <c r="Y19" s="2">
        <f t="shared" si="6"/>
        <v>9358</v>
      </c>
      <c r="Z19" s="2">
        <f t="shared" si="6"/>
        <v>0</v>
      </c>
      <c r="AA19" s="1">
        <f t="shared" ref="AA19" si="7">Q19+S19+U19+W19+Y19</f>
        <v>163398</v>
      </c>
      <c r="AB19" s="13">
        <f t="shared" ref="AB19" si="8">R19+T19+V19+X19+Z19</f>
        <v>200321</v>
      </c>
      <c r="AC19" s="14">
        <f>AA19+AB19</f>
        <v>363719</v>
      </c>
      <c r="AE19" s="4" t="s">
        <v>16</v>
      </c>
      <c r="AF19" s="2">
        <f t="shared" ref="AF19:AO19" si="9">IFERROR(B19/Q19, "N.A.")</f>
        <v>4337.6614281638776</v>
      </c>
      <c r="AG19" s="2">
        <f t="shared" si="9"/>
        <v>5769.5804741678712</v>
      </c>
      <c r="AH19" s="2">
        <f t="shared" si="9"/>
        <v>4238.623685071766</v>
      </c>
      <c r="AI19" s="2">
        <f t="shared" si="9"/>
        <v>8577.0861127956323</v>
      </c>
      <c r="AJ19" s="2">
        <f t="shared" si="9"/>
        <v>7232.0096181871177</v>
      </c>
      <c r="AK19" s="2">
        <f t="shared" si="9"/>
        <v>6471.19692331842</v>
      </c>
      <c r="AL19" s="2">
        <f t="shared" si="9"/>
        <v>3250.3793172157266</v>
      </c>
      <c r="AM19" s="2">
        <f t="shared" si="9"/>
        <v>3992.7532377428306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3897.2674512539934</v>
      </c>
      <c r="AQ19" s="16">
        <f t="shared" ref="AQ19" si="11">IFERROR(M19/AB19, "N.A.")</f>
        <v>5783.7200143769242</v>
      </c>
      <c r="AR19" s="14">
        <f t="shared" ref="AR19" si="12">IFERROR(N19/AC19, "N.A.")</f>
        <v>4936.2455192057596</v>
      </c>
    </row>
    <row r="20" spans="1:44" ht="15" customHeight="1" thickBot="1" x14ac:dyDescent="0.3">
      <c r="A20" s="5" t="s">
        <v>0</v>
      </c>
      <c r="B20" s="48">
        <f>B19+C19</f>
        <v>1363041099</v>
      </c>
      <c r="C20" s="49"/>
      <c r="D20" s="48">
        <f>D19+E19</f>
        <v>118947152</v>
      </c>
      <c r="E20" s="49"/>
      <c r="F20" s="48">
        <f>F19+G19</f>
        <v>132075569.99999999</v>
      </c>
      <c r="G20" s="49"/>
      <c r="H20" s="48">
        <f>H19+I19</f>
        <v>181342462.99999994</v>
      </c>
      <c r="I20" s="49"/>
      <c r="J20" s="48">
        <f>J19+K19</f>
        <v>0</v>
      </c>
      <c r="K20" s="49"/>
      <c r="L20" s="48">
        <f>L19+M19</f>
        <v>1795406283.9999998</v>
      </c>
      <c r="M20" s="50"/>
      <c r="N20" s="19">
        <f>B20+D20+F20+H20+J20</f>
        <v>1795406284</v>
      </c>
      <c r="P20" s="5" t="s">
        <v>0</v>
      </c>
      <c r="Q20" s="48">
        <f>Q19+R19</f>
        <v>256255</v>
      </c>
      <c r="R20" s="49"/>
      <c r="S20" s="48">
        <f>S19+T19</f>
        <v>24687</v>
      </c>
      <c r="T20" s="49"/>
      <c r="U20" s="48">
        <f>U19+V19</f>
        <v>19603</v>
      </c>
      <c r="V20" s="49"/>
      <c r="W20" s="48">
        <f>W19+X19</f>
        <v>53816</v>
      </c>
      <c r="X20" s="49"/>
      <c r="Y20" s="48">
        <f>Y19+Z19</f>
        <v>9358</v>
      </c>
      <c r="Z20" s="49"/>
      <c r="AA20" s="48">
        <f>AA19+AB19</f>
        <v>363719</v>
      </c>
      <c r="AB20" s="49"/>
      <c r="AC20" s="20">
        <f>Q20+S20+U20+W20+Y20</f>
        <v>363719</v>
      </c>
      <c r="AE20" s="5" t="s">
        <v>0</v>
      </c>
      <c r="AF20" s="28">
        <f>IFERROR(B20/Q20,"N.A.")</f>
        <v>5319.0809896392266</v>
      </c>
      <c r="AG20" s="29"/>
      <c r="AH20" s="28">
        <f>IFERROR(D20/S20,"N.A.")</f>
        <v>4818.210070077369</v>
      </c>
      <c r="AI20" s="29"/>
      <c r="AJ20" s="28">
        <f>IFERROR(F20/U20,"N.A.")</f>
        <v>6737.5182370045395</v>
      </c>
      <c r="AK20" s="29"/>
      <c r="AL20" s="28">
        <f>IFERROR(H20/W20,"N.A.")</f>
        <v>3369.6756169169007</v>
      </c>
      <c r="AM20" s="29"/>
      <c r="AN20" s="28">
        <f>IFERROR(J20/Y20,"N.A.")</f>
        <v>0</v>
      </c>
      <c r="AO20" s="29"/>
      <c r="AP20" s="28">
        <f>IFERROR(L20/AA20,"N.A.")</f>
        <v>4936.2455192057596</v>
      </c>
      <c r="AQ20" s="29"/>
      <c r="AR20" s="17">
        <f>IFERROR(N20/AC20, "N.A.")</f>
        <v>4936.2455192057605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75903239.000000015</v>
      </c>
      <c r="C27" s="2"/>
      <c r="D27" s="2">
        <v>46390387</v>
      </c>
      <c r="E27" s="2"/>
      <c r="F27" s="2">
        <v>38632900</v>
      </c>
      <c r="G27" s="2"/>
      <c r="H27" s="2">
        <v>90843261</v>
      </c>
      <c r="I27" s="2"/>
      <c r="J27" s="2">
        <v>0</v>
      </c>
      <c r="K27" s="2"/>
      <c r="L27" s="1">
        <f t="shared" ref="L27:M30" si="13">B27+D27+F27+H27+J27</f>
        <v>251769787</v>
      </c>
      <c r="M27" s="13">
        <f t="shared" si="13"/>
        <v>0</v>
      </c>
      <c r="N27" s="14">
        <f>L27+M27</f>
        <v>251769787</v>
      </c>
      <c r="P27" s="3" t="s">
        <v>12</v>
      </c>
      <c r="Q27" s="2">
        <v>16222</v>
      </c>
      <c r="R27" s="2">
        <v>0</v>
      </c>
      <c r="S27" s="2">
        <v>9438</v>
      </c>
      <c r="T27" s="2">
        <v>0</v>
      </c>
      <c r="U27" s="2">
        <v>5432</v>
      </c>
      <c r="V27" s="2">
        <v>0</v>
      </c>
      <c r="W27" s="2">
        <v>21146</v>
      </c>
      <c r="X27" s="2">
        <v>0</v>
      </c>
      <c r="Y27" s="2">
        <v>1755</v>
      </c>
      <c r="Z27" s="2">
        <v>0</v>
      </c>
      <c r="AA27" s="1">
        <f t="shared" ref="AA27:AB30" si="14">Q27+S27+U27+W27+Y27</f>
        <v>53993</v>
      </c>
      <c r="AB27" s="13">
        <f t="shared" si="14"/>
        <v>0</v>
      </c>
      <c r="AC27" s="14">
        <f>AA27+AB27</f>
        <v>53993</v>
      </c>
      <c r="AE27" s="3" t="s">
        <v>12</v>
      </c>
      <c r="AF27" s="2">
        <f t="shared" ref="AF27:AR30" si="15">IFERROR(B27/Q27, "N.A.")</f>
        <v>4679.030883984713</v>
      </c>
      <c r="AG27" s="2" t="str">
        <f t="shared" si="15"/>
        <v>N.A.</v>
      </c>
      <c r="AH27" s="2">
        <f t="shared" si="15"/>
        <v>4915.2772833227382</v>
      </c>
      <c r="AI27" s="2" t="str">
        <f t="shared" si="15"/>
        <v>N.A.</v>
      </c>
      <c r="AJ27" s="2">
        <f t="shared" si="15"/>
        <v>7112.09499263623</v>
      </c>
      <c r="AK27" s="2" t="str">
        <f t="shared" si="15"/>
        <v>N.A.</v>
      </c>
      <c r="AL27" s="2">
        <f t="shared" si="15"/>
        <v>4296.0021280620449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4663.0079269534936</v>
      </c>
      <c r="AQ27" s="16" t="str">
        <f t="shared" si="15"/>
        <v>N.A.</v>
      </c>
      <c r="AR27" s="14">
        <f t="shared" si="15"/>
        <v>4663.0079269534936</v>
      </c>
    </row>
    <row r="28" spans="1:44" ht="15" customHeight="1" thickBot="1" x14ac:dyDescent="0.3">
      <c r="A28" s="3" t="s">
        <v>13</v>
      </c>
      <c r="B28" s="2">
        <v>7808420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7808420</v>
      </c>
      <c r="M28" s="13">
        <f t="shared" si="13"/>
        <v>0</v>
      </c>
      <c r="N28" s="14">
        <f>L28+M28</f>
        <v>7808420</v>
      </c>
      <c r="P28" s="3" t="s">
        <v>13</v>
      </c>
      <c r="Q28" s="2">
        <v>1503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1503</v>
      </c>
      <c r="AB28" s="13">
        <f t="shared" si="14"/>
        <v>0</v>
      </c>
      <c r="AC28" s="14">
        <f>AA28+AB28</f>
        <v>1503</v>
      </c>
      <c r="AE28" s="3" t="s">
        <v>13</v>
      </c>
      <c r="AF28" s="2">
        <f t="shared" si="15"/>
        <v>5195.2228875582168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5195.2228875582168</v>
      </c>
      <c r="AQ28" s="16" t="str">
        <f t="shared" si="15"/>
        <v>N.A.</v>
      </c>
      <c r="AR28" s="14">
        <f t="shared" si="15"/>
        <v>5195.2228875582168</v>
      </c>
    </row>
    <row r="29" spans="1:44" ht="15" customHeight="1" thickBot="1" x14ac:dyDescent="0.3">
      <c r="A29" s="3" t="s">
        <v>14</v>
      </c>
      <c r="B29" s="2">
        <v>143491211.99999991</v>
      </c>
      <c r="C29" s="2">
        <v>668273828.00000024</v>
      </c>
      <c r="D29" s="2">
        <v>30835470.999999996</v>
      </c>
      <c r="E29" s="2">
        <v>21518500</v>
      </c>
      <c r="F29" s="2"/>
      <c r="G29" s="2">
        <v>60045920</v>
      </c>
      <c r="H29" s="2"/>
      <c r="I29" s="2">
        <v>22411989.999999996</v>
      </c>
      <c r="J29" s="2">
        <v>0</v>
      </c>
      <c r="K29" s="2"/>
      <c r="L29" s="1">
        <f t="shared" si="13"/>
        <v>174326682.99999991</v>
      </c>
      <c r="M29" s="13">
        <f t="shared" si="13"/>
        <v>772250238.00000024</v>
      </c>
      <c r="N29" s="14">
        <f>L29+M29</f>
        <v>946576921.00000012</v>
      </c>
      <c r="P29" s="3" t="s">
        <v>14</v>
      </c>
      <c r="Q29" s="2">
        <v>27985</v>
      </c>
      <c r="R29" s="2">
        <v>113172</v>
      </c>
      <c r="S29" s="2">
        <v>7406</v>
      </c>
      <c r="T29" s="2">
        <v>2049</v>
      </c>
      <c r="U29" s="2">
        <v>0</v>
      </c>
      <c r="V29" s="2">
        <v>10066</v>
      </c>
      <c r="W29" s="2">
        <v>0</v>
      </c>
      <c r="X29" s="2">
        <v>5532</v>
      </c>
      <c r="Y29" s="2">
        <v>1821</v>
      </c>
      <c r="Z29" s="2">
        <v>0</v>
      </c>
      <c r="AA29" s="1">
        <f t="shared" si="14"/>
        <v>37212</v>
      </c>
      <c r="AB29" s="13">
        <f t="shared" si="14"/>
        <v>130819</v>
      </c>
      <c r="AC29" s="14">
        <f>AA29+AB29</f>
        <v>168031</v>
      </c>
      <c r="AE29" s="3" t="s">
        <v>14</v>
      </c>
      <c r="AF29" s="2">
        <f t="shared" si="15"/>
        <v>5127.4329819546156</v>
      </c>
      <c r="AG29" s="2">
        <f t="shared" si="15"/>
        <v>5904.9396317110259</v>
      </c>
      <c r="AH29" s="2">
        <f t="shared" si="15"/>
        <v>4163.5796651363753</v>
      </c>
      <c r="AI29" s="2">
        <f t="shared" si="15"/>
        <v>10501.952171791118</v>
      </c>
      <c r="AJ29" s="2" t="str">
        <f t="shared" si="15"/>
        <v>N.A.</v>
      </c>
      <c r="AK29" s="2">
        <f t="shared" si="15"/>
        <v>5965.2215378501887</v>
      </c>
      <c r="AL29" s="2" t="str">
        <f t="shared" si="15"/>
        <v>N.A.</v>
      </c>
      <c r="AM29" s="2">
        <f t="shared" si="15"/>
        <v>4051.3358640636293</v>
      </c>
      <c r="AN29" s="2">
        <f t="shared" si="15"/>
        <v>0</v>
      </c>
      <c r="AO29" s="2" t="str">
        <f t="shared" si="15"/>
        <v>N.A.</v>
      </c>
      <c r="AP29" s="15">
        <f t="shared" si="15"/>
        <v>4684.6899656024916</v>
      </c>
      <c r="AQ29" s="16">
        <f t="shared" si="15"/>
        <v>5903.1963094045987</v>
      </c>
      <c r="AR29" s="14">
        <f t="shared" si="15"/>
        <v>5633.3469478846173</v>
      </c>
    </row>
    <row r="30" spans="1:44" ht="15" customHeight="1" thickBot="1" x14ac:dyDescent="0.3">
      <c r="A30" s="3" t="s">
        <v>15</v>
      </c>
      <c r="B30" s="2">
        <v>0</v>
      </c>
      <c r="C30" s="2">
        <v>0</v>
      </c>
      <c r="D30" s="2">
        <v>581360</v>
      </c>
      <c r="E30" s="2"/>
      <c r="F30" s="2"/>
      <c r="G30" s="2">
        <v>1600000</v>
      </c>
      <c r="H30" s="2">
        <v>2549559.9999999995</v>
      </c>
      <c r="I30" s="2"/>
      <c r="J30" s="2">
        <v>0</v>
      </c>
      <c r="K30" s="2"/>
      <c r="L30" s="1">
        <f t="shared" si="13"/>
        <v>3130919.9999999995</v>
      </c>
      <c r="M30" s="13">
        <f t="shared" si="13"/>
        <v>1600000</v>
      </c>
      <c r="N30" s="14">
        <f>L30+M30</f>
        <v>4730920</v>
      </c>
      <c r="P30" s="3" t="s">
        <v>15</v>
      </c>
      <c r="Q30" s="2">
        <v>130</v>
      </c>
      <c r="R30" s="2">
        <v>260</v>
      </c>
      <c r="S30" s="2">
        <v>104</v>
      </c>
      <c r="T30" s="2">
        <v>0</v>
      </c>
      <c r="U30" s="2">
        <v>0</v>
      </c>
      <c r="V30" s="2">
        <v>160</v>
      </c>
      <c r="W30" s="2">
        <v>1192</v>
      </c>
      <c r="X30" s="2">
        <v>0</v>
      </c>
      <c r="Y30" s="2">
        <v>110</v>
      </c>
      <c r="Z30" s="2">
        <v>0</v>
      </c>
      <c r="AA30" s="1">
        <f t="shared" si="14"/>
        <v>1536</v>
      </c>
      <c r="AB30" s="13">
        <f t="shared" si="14"/>
        <v>420</v>
      </c>
      <c r="AC30" s="18">
        <f>AA30+AB30</f>
        <v>1956</v>
      </c>
      <c r="AE30" s="3" t="s">
        <v>15</v>
      </c>
      <c r="AF30" s="2">
        <f t="shared" si="15"/>
        <v>0</v>
      </c>
      <c r="AG30" s="2">
        <f t="shared" si="15"/>
        <v>0</v>
      </c>
      <c r="AH30" s="2">
        <f t="shared" si="15"/>
        <v>5590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10000</v>
      </c>
      <c r="AL30" s="2">
        <f t="shared" si="15"/>
        <v>2138.8926174496642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2038.3593749999998</v>
      </c>
      <c r="AQ30" s="16">
        <f t="shared" si="15"/>
        <v>3809.5238095238096</v>
      </c>
      <c r="AR30" s="14">
        <f t="shared" si="15"/>
        <v>2418.6707566462169</v>
      </c>
    </row>
    <row r="31" spans="1:44" ht="15" customHeight="1" thickBot="1" x14ac:dyDescent="0.3">
      <c r="A31" s="4" t="s">
        <v>16</v>
      </c>
      <c r="B31" s="2">
        <f t="shared" ref="B31:K31" si="16">SUM(B27:B30)</f>
        <v>227202870.99999994</v>
      </c>
      <c r="C31" s="2">
        <f t="shared" si="16"/>
        <v>668273828.00000024</v>
      </c>
      <c r="D31" s="2">
        <f t="shared" si="16"/>
        <v>77807218</v>
      </c>
      <c r="E31" s="2">
        <f t="shared" si="16"/>
        <v>21518500</v>
      </c>
      <c r="F31" s="2">
        <f t="shared" si="16"/>
        <v>38632900</v>
      </c>
      <c r="G31" s="2">
        <f t="shared" si="16"/>
        <v>61645920</v>
      </c>
      <c r="H31" s="2">
        <f t="shared" si="16"/>
        <v>93392821</v>
      </c>
      <c r="I31" s="2">
        <f t="shared" si="16"/>
        <v>22411989.999999996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437035809.99999994</v>
      </c>
      <c r="M31" s="13">
        <f t="shared" ref="M31" si="18">C31+E31+G31+I31+K31</f>
        <v>773850238.00000024</v>
      </c>
      <c r="N31" s="18">
        <f>L31+M31</f>
        <v>1210886048.0000002</v>
      </c>
      <c r="P31" s="4" t="s">
        <v>16</v>
      </c>
      <c r="Q31" s="2">
        <f t="shared" ref="Q31:Z31" si="19">SUM(Q27:Q30)</f>
        <v>45840</v>
      </c>
      <c r="R31" s="2">
        <f t="shared" si="19"/>
        <v>113432</v>
      </c>
      <c r="S31" s="2">
        <f t="shared" si="19"/>
        <v>16948</v>
      </c>
      <c r="T31" s="2">
        <f t="shared" si="19"/>
        <v>2049</v>
      </c>
      <c r="U31" s="2">
        <f t="shared" si="19"/>
        <v>5432</v>
      </c>
      <c r="V31" s="2">
        <f t="shared" si="19"/>
        <v>10226</v>
      </c>
      <c r="W31" s="2">
        <f t="shared" si="19"/>
        <v>22338</v>
      </c>
      <c r="X31" s="2">
        <f t="shared" si="19"/>
        <v>5532</v>
      </c>
      <c r="Y31" s="2">
        <f t="shared" si="19"/>
        <v>3686</v>
      </c>
      <c r="Z31" s="2">
        <f t="shared" si="19"/>
        <v>0</v>
      </c>
      <c r="AA31" s="1">
        <f t="shared" ref="AA31" si="20">Q31+S31+U31+W31+Y31</f>
        <v>94244</v>
      </c>
      <c r="AB31" s="13">
        <f t="shared" ref="AB31" si="21">R31+T31+V31+X31+Z31</f>
        <v>131239</v>
      </c>
      <c r="AC31" s="14">
        <f>AA31+AB31</f>
        <v>225483</v>
      </c>
      <c r="AE31" s="4" t="s">
        <v>16</v>
      </c>
      <c r="AF31" s="2">
        <f t="shared" ref="AF31:AO31" si="22">IFERROR(B31/Q31, "N.A.")</f>
        <v>4956.4326134380444</v>
      </c>
      <c r="AG31" s="2">
        <f t="shared" si="22"/>
        <v>5891.4047887721299</v>
      </c>
      <c r="AH31" s="2">
        <f t="shared" si="22"/>
        <v>4590.9380457871139</v>
      </c>
      <c r="AI31" s="2">
        <f t="shared" si="22"/>
        <v>10501.952171791118</v>
      </c>
      <c r="AJ31" s="2">
        <f t="shared" si="22"/>
        <v>7112.09499263623</v>
      </c>
      <c r="AK31" s="2">
        <f t="shared" si="22"/>
        <v>6028.3512614903184</v>
      </c>
      <c r="AL31" s="2">
        <f t="shared" si="22"/>
        <v>4180.8944847345329</v>
      </c>
      <c r="AM31" s="2">
        <f t="shared" si="22"/>
        <v>4051.3358640636293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4637.2799329400277</v>
      </c>
      <c r="AQ31" s="16">
        <f t="shared" ref="AQ31" si="24">IFERROR(M31/AB31, "N.A.")</f>
        <v>5896.4959958548925</v>
      </c>
      <c r="AR31" s="14">
        <f t="shared" ref="AR31" si="25">IFERROR(N31/AC31, "N.A.")</f>
        <v>5370.1877658182666</v>
      </c>
    </row>
    <row r="32" spans="1:44" ht="15" customHeight="1" thickBot="1" x14ac:dyDescent="0.3">
      <c r="A32" s="5" t="s">
        <v>0</v>
      </c>
      <c r="B32" s="48">
        <f>B31+C31</f>
        <v>895476699.00000024</v>
      </c>
      <c r="C32" s="49"/>
      <c r="D32" s="48">
        <f>D31+E31</f>
        <v>99325718</v>
      </c>
      <c r="E32" s="49"/>
      <c r="F32" s="48">
        <f>F31+G31</f>
        <v>100278820</v>
      </c>
      <c r="G32" s="49"/>
      <c r="H32" s="48">
        <f>H31+I31</f>
        <v>115804811</v>
      </c>
      <c r="I32" s="49"/>
      <c r="J32" s="48">
        <f>J31+K31</f>
        <v>0</v>
      </c>
      <c r="K32" s="49"/>
      <c r="L32" s="48">
        <f>L31+M31</f>
        <v>1210886048.0000002</v>
      </c>
      <c r="M32" s="50"/>
      <c r="N32" s="19">
        <f>B32+D32+F32+H32+J32</f>
        <v>1210886048.0000002</v>
      </c>
      <c r="P32" s="5" t="s">
        <v>0</v>
      </c>
      <c r="Q32" s="48">
        <f>Q31+R31</f>
        <v>159272</v>
      </c>
      <c r="R32" s="49"/>
      <c r="S32" s="48">
        <f>S31+T31</f>
        <v>18997</v>
      </c>
      <c r="T32" s="49"/>
      <c r="U32" s="48">
        <f>U31+V31</f>
        <v>15658</v>
      </c>
      <c r="V32" s="49"/>
      <c r="W32" s="48">
        <f>W31+X31</f>
        <v>27870</v>
      </c>
      <c r="X32" s="49"/>
      <c r="Y32" s="48">
        <f>Y31+Z31</f>
        <v>3686</v>
      </c>
      <c r="Z32" s="49"/>
      <c r="AA32" s="48">
        <f>AA31+AB31</f>
        <v>225483</v>
      </c>
      <c r="AB32" s="49"/>
      <c r="AC32" s="20">
        <f>Q32+S32+U32+W32+Y32</f>
        <v>225483</v>
      </c>
      <c r="AE32" s="5" t="s">
        <v>0</v>
      </c>
      <c r="AF32" s="28">
        <f>IFERROR(B32/Q32,"N.A.")</f>
        <v>5622.3108832688749</v>
      </c>
      <c r="AG32" s="29"/>
      <c r="AH32" s="28">
        <f>IFERROR(D32/S32,"N.A.")</f>
        <v>5228.4949202505659</v>
      </c>
      <c r="AI32" s="29"/>
      <c r="AJ32" s="28">
        <f>IFERROR(F32/U32,"N.A.")</f>
        <v>6404.3185592029631</v>
      </c>
      <c r="AK32" s="29"/>
      <c r="AL32" s="28">
        <f>IFERROR(H32/W32,"N.A.")</f>
        <v>4155.1780050233228</v>
      </c>
      <c r="AM32" s="29"/>
      <c r="AN32" s="28">
        <f>IFERROR(J32/Y32,"N.A.")</f>
        <v>0</v>
      </c>
      <c r="AO32" s="29"/>
      <c r="AP32" s="28">
        <f>IFERROR(L32/AA32,"N.A.")</f>
        <v>5370.1877658182666</v>
      </c>
      <c r="AQ32" s="29"/>
      <c r="AR32" s="17">
        <f>IFERROR(N32/AC32, "N.A.")</f>
        <v>5370.1877658182666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9936915.9999999981</v>
      </c>
      <c r="C39" s="2"/>
      <c r="D39" s="2">
        <v>1703110</v>
      </c>
      <c r="E39" s="2"/>
      <c r="F39" s="2">
        <v>10993150</v>
      </c>
      <c r="G39" s="2"/>
      <c r="H39" s="2">
        <v>53400703.999999993</v>
      </c>
      <c r="I39" s="2"/>
      <c r="J39" s="2">
        <v>0</v>
      </c>
      <c r="K39" s="2"/>
      <c r="L39" s="1">
        <f t="shared" ref="L39:M42" si="26">B39+D39+F39+H39+J39</f>
        <v>76033880</v>
      </c>
      <c r="M39" s="13">
        <f t="shared" si="26"/>
        <v>0</v>
      </c>
      <c r="N39" s="14">
        <f>L39+M39</f>
        <v>76033880</v>
      </c>
      <c r="P39" s="3" t="s">
        <v>12</v>
      </c>
      <c r="Q39" s="2">
        <v>3375</v>
      </c>
      <c r="R39" s="2">
        <v>0</v>
      </c>
      <c r="S39" s="2">
        <v>889</v>
      </c>
      <c r="T39" s="2">
        <v>0</v>
      </c>
      <c r="U39" s="2">
        <v>1430</v>
      </c>
      <c r="V39" s="2">
        <v>0</v>
      </c>
      <c r="W39" s="2">
        <v>22716</v>
      </c>
      <c r="X39" s="2">
        <v>0</v>
      </c>
      <c r="Y39" s="2">
        <v>1821</v>
      </c>
      <c r="Z39" s="2">
        <v>0</v>
      </c>
      <c r="AA39" s="1">
        <f t="shared" ref="AA39:AB42" si="27">Q39+S39+U39+W39+Y39</f>
        <v>30231</v>
      </c>
      <c r="AB39" s="13">
        <f t="shared" si="27"/>
        <v>0</v>
      </c>
      <c r="AC39" s="14">
        <f>AA39+AB39</f>
        <v>30231</v>
      </c>
      <c r="AE39" s="3" t="s">
        <v>12</v>
      </c>
      <c r="AF39" s="2">
        <f t="shared" ref="AF39:AR42" si="28">IFERROR(B39/Q39, "N.A.")</f>
        <v>2944.271407407407</v>
      </c>
      <c r="AG39" s="2" t="str">
        <f t="shared" si="28"/>
        <v>N.A.</v>
      </c>
      <c r="AH39" s="2">
        <f t="shared" si="28"/>
        <v>1915.7592800899888</v>
      </c>
      <c r="AI39" s="2" t="str">
        <f t="shared" si="28"/>
        <v>N.A.</v>
      </c>
      <c r="AJ39" s="2">
        <f t="shared" si="28"/>
        <v>7687.5174825174827</v>
      </c>
      <c r="AK39" s="2" t="str">
        <f t="shared" si="28"/>
        <v>N.A.</v>
      </c>
      <c r="AL39" s="2">
        <f t="shared" si="28"/>
        <v>2350.7969712977633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2515.0964242003242</v>
      </c>
      <c r="AQ39" s="16" t="str">
        <f t="shared" si="28"/>
        <v>N.A.</v>
      </c>
      <c r="AR39" s="14">
        <f t="shared" si="28"/>
        <v>2515.0964242003242</v>
      </c>
    </row>
    <row r="40" spans="1:44" ht="15" customHeight="1" thickBot="1" x14ac:dyDescent="0.3">
      <c r="A40" s="3" t="s">
        <v>13</v>
      </c>
      <c r="B40" s="2">
        <v>50060875</v>
      </c>
      <c r="C40" s="2">
        <v>479879.99999999994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50060875</v>
      </c>
      <c r="M40" s="13">
        <f t="shared" si="26"/>
        <v>479879.99999999994</v>
      </c>
      <c r="N40" s="14">
        <f>L40+M40</f>
        <v>50540755</v>
      </c>
      <c r="P40" s="3" t="s">
        <v>13</v>
      </c>
      <c r="Q40" s="2">
        <v>16388</v>
      </c>
      <c r="R40" s="2">
        <v>316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16388</v>
      </c>
      <c r="AB40" s="13">
        <f t="shared" si="27"/>
        <v>316</v>
      </c>
      <c r="AC40" s="14">
        <f>AA40+AB40</f>
        <v>16704</v>
      </c>
      <c r="AE40" s="3" t="s">
        <v>13</v>
      </c>
      <c r="AF40" s="2">
        <f t="shared" si="28"/>
        <v>3054.727544544789</v>
      </c>
      <c r="AG40" s="2">
        <f t="shared" si="28"/>
        <v>1518.6075949367087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3054.727544544789</v>
      </c>
      <c r="AQ40" s="16">
        <f t="shared" si="28"/>
        <v>1518.6075949367087</v>
      </c>
      <c r="AR40" s="14">
        <f t="shared" si="28"/>
        <v>3025.6678041187738</v>
      </c>
    </row>
    <row r="41" spans="1:44" ht="15" customHeight="1" thickBot="1" x14ac:dyDescent="0.3">
      <c r="A41" s="3" t="s">
        <v>14</v>
      </c>
      <c r="B41" s="2">
        <v>62505940</v>
      </c>
      <c r="C41" s="2">
        <v>344580789.00000018</v>
      </c>
      <c r="D41" s="2">
        <v>11149594.000000002</v>
      </c>
      <c r="E41" s="2">
        <v>6768730</v>
      </c>
      <c r="F41" s="2"/>
      <c r="G41" s="2">
        <v>20803599.999999996</v>
      </c>
      <c r="H41" s="2"/>
      <c r="I41" s="2">
        <v>12117339.999999998</v>
      </c>
      <c r="J41" s="2">
        <v>0</v>
      </c>
      <c r="K41" s="2"/>
      <c r="L41" s="1">
        <f t="shared" si="26"/>
        <v>73655534</v>
      </c>
      <c r="M41" s="13">
        <f t="shared" si="26"/>
        <v>384270459.00000018</v>
      </c>
      <c r="N41" s="14">
        <f>L41+M41</f>
        <v>457925993.00000018</v>
      </c>
      <c r="P41" s="3" t="s">
        <v>14</v>
      </c>
      <c r="Q41" s="2">
        <v>15018</v>
      </c>
      <c r="R41" s="2">
        <v>61886</v>
      </c>
      <c r="S41" s="2">
        <v>3552</v>
      </c>
      <c r="T41" s="2">
        <v>1249</v>
      </c>
      <c r="U41" s="2">
        <v>0</v>
      </c>
      <c r="V41" s="2">
        <v>2515</v>
      </c>
      <c r="W41" s="2">
        <v>0</v>
      </c>
      <c r="X41" s="2">
        <v>3116</v>
      </c>
      <c r="Y41" s="2">
        <v>3851</v>
      </c>
      <c r="Z41" s="2">
        <v>0</v>
      </c>
      <c r="AA41" s="1">
        <f t="shared" si="27"/>
        <v>22421</v>
      </c>
      <c r="AB41" s="13">
        <f t="shared" si="27"/>
        <v>68766</v>
      </c>
      <c r="AC41" s="14">
        <f>AA41+AB41</f>
        <v>91187</v>
      </c>
      <c r="AE41" s="3" t="s">
        <v>14</v>
      </c>
      <c r="AF41" s="2">
        <f t="shared" si="28"/>
        <v>4162.068184844853</v>
      </c>
      <c r="AG41" s="2">
        <f t="shared" si="28"/>
        <v>5567.9925831367382</v>
      </c>
      <c r="AH41" s="2">
        <f t="shared" si="28"/>
        <v>3138.9622747747753</v>
      </c>
      <c r="AI41" s="2">
        <f t="shared" si="28"/>
        <v>5419.3194555644513</v>
      </c>
      <c r="AJ41" s="2" t="str">
        <f t="shared" si="28"/>
        <v>N.A.</v>
      </c>
      <c r="AK41" s="2">
        <f t="shared" si="28"/>
        <v>8271.8091451292239</v>
      </c>
      <c r="AL41" s="2" t="str">
        <f t="shared" si="28"/>
        <v>N.A.</v>
      </c>
      <c r="AM41" s="2">
        <f t="shared" si="28"/>
        <v>3888.74839537869</v>
      </c>
      <c r="AN41" s="2">
        <f t="shared" si="28"/>
        <v>0</v>
      </c>
      <c r="AO41" s="2" t="str">
        <f t="shared" si="28"/>
        <v>N.A.</v>
      </c>
      <c r="AP41" s="15">
        <f t="shared" si="28"/>
        <v>3285.1136880603008</v>
      </c>
      <c r="AQ41" s="16">
        <f t="shared" si="28"/>
        <v>5588.0879940668383</v>
      </c>
      <c r="AR41" s="14">
        <f t="shared" si="28"/>
        <v>5021.8341759242021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19608</v>
      </c>
      <c r="I42" s="2"/>
      <c r="J42" s="2"/>
      <c r="K42" s="2"/>
      <c r="L42" s="1">
        <f t="shared" si="26"/>
        <v>19608</v>
      </c>
      <c r="M42" s="13">
        <f t="shared" si="26"/>
        <v>0</v>
      </c>
      <c r="N42" s="14">
        <f>L42+M42</f>
        <v>19608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114</v>
      </c>
      <c r="X42" s="2">
        <v>0</v>
      </c>
      <c r="Y42" s="2">
        <v>0</v>
      </c>
      <c r="Z42" s="2">
        <v>0</v>
      </c>
      <c r="AA42" s="1">
        <f t="shared" si="27"/>
        <v>114</v>
      </c>
      <c r="AB42" s="13">
        <f t="shared" si="27"/>
        <v>0</v>
      </c>
      <c r="AC42" s="14">
        <f>AA42+AB42</f>
        <v>114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172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172</v>
      </c>
      <c r="AQ42" s="16" t="str">
        <f t="shared" si="28"/>
        <v>N.A.</v>
      </c>
      <c r="AR42" s="14">
        <f t="shared" si="28"/>
        <v>172</v>
      </c>
    </row>
    <row r="43" spans="1:44" ht="15" customHeight="1" thickBot="1" x14ac:dyDescent="0.3">
      <c r="A43" s="4" t="s">
        <v>16</v>
      </c>
      <c r="B43" s="2">
        <f t="shared" ref="B43:K43" si="29">SUM(B39:B42)</f>
        <v>122503731</v>
      </c>
      <c r="C43" s="2">
        <f t="shared" si="29"/>
        <v>345060669.00000018</v>
      </c>
      <c r="D43" s="2">
        <f t="shared" si="29"/>
        <v>12852704.000000002</v>
      </c>
      <c r="E43" s="2">
        <f t="shared" si="29"/>
        <v>6768730</v>
      </c>
      <c r="F43" s="2">
        <f t="shared" si="29"/>
        <v>10993150</v>
      </c>
      <c r="G43" s="2">
        <f t="shared" si="29"/>
        <v>20803599.999999996</v>
      </c>
      <c r="H43" s="2">
        <f t="shared" si="29"/>
        <v>53420311.999999993</v>
      </c>
      <c r="I43" s="2">
        <f t="shared" si="29"/>
        <v>12117339.999999998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199769897</v>
      </c>
      <c r="M43" s="13">
        <f t="shared" ref="M43" si="31">C43+E43+G43+I43+K43</f>
        <v>384750339.00000018</v>
      </c>
      <c r="N43" s="18">
        <f>L43+M43</f>
        <v>584520236.00000024</v>
      </c>
      <c r="P43" s="4" t="s">
        <v>16</v>
      </c>
      <c r="Q43" s="2">
        <f t="shared" ref="Q43:Z43" si="32">SUM(Q39:Q42)</f>
        <v>34781</v>
      </c>
      <c r="R43" s="2">
        <f t="shared" si="32"/>
        <v>62202</v>
      </c>
      <c r="S43" s="2">
        <f t="shared" si="32"/>
        <v>4441</v>
      </c>
      <c r="T43" s="2">
        <f t="shared" si="32"/>
        <v>1249</v>
      </c>
      <c r="U43" s="2">
        <f t="shared" si="32"/>
        <v>1430</v>
      </c>
      <c r="V43" s="2">
        <f t="shared" si="32"/>
        <v>2515</v>
      </c>
      <c r="W43" s="2">
        <f t="shared" si="32"/>
        <v>22830</v>
      </c>
      <c r="X43" s="2">
        <f t="shared" si="32"/>
        <v>3116</v>
      </c>
      <c r="Y43" s="2">
        <f t="shared" si="32"/>
        <v>5672</v>
      </c>
      <c r="Z43" s="2">
        <f t="shared" si="32"/>
        <v>0</v>
      </c>
      <c r="AA43" s="1">
        <f t="shared" ref="AA43" si="33">Q43+S43+U43+W43+Y43</f>
        <v>69154</v>
      </c>
      <c r="AB43" s="13">
        <f t="shared" ref="AB43" si="34">R43+T43+V43+X43+Z43</f>
        <v>69082</v>
      </c>
      <c r="AC43" s="18">
        <f>AA43+AB43</f>
        <v>138236</v>
      </c>
      <c r="AE43" s="4" t="s">
        <v>16</v>
      </c>
      <c r="AF43" s="2">
        <f t="shared" ref="AF43:AO43" si="35">IFERROR(B43/Q43, "N.A.")</f>
        <v>3522.1451654639027</v>
      </c>
      <c r="AG43" s="2">
        <f t="shared" si="35"/>
        <v>5547.4208064049417</v>
      </c>
      <c r="AH43" s="2">
        <f t="shared" si="35"/>
        <v>2894.1013285296108</v>
      </c>
      <c r="AI43" s="2">
        <f t="shared" si="35"/>
        <v>5419.3194555644513</v>
      </c>
      <c r="AJ43" s="2">
        <f t="shared" si="35"/>
        <v>7687.5174825174827</v>
      </c>
      <c r="AK43" s="2">
        <f t="shared" si="35"/>
        <v>8271.8091451292239</v>
      </c>
      <c r="AL43" s="2">
        <f t="shared" si="35"/>
        <v>2339.9173017958824</v>
      </c>
      <c r="AM43" s="2">
        <f t="shared" si="35"/>
        <v>3888.74839537869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2888.7685021835323</v>
      </c>
      <c r="AQ43" s="16">
        <f t="shared" ref="AQ43" si="37">IFERROR(M43/AB43, "N.A.")</f>
        <v>5569.4730754755246</v>
      </c>
      <c r="AR43" s="14">
        <f t="shared" ref="AR43" si="38">IFERROR(N43/AC43, "N.A.")</f>
        <v>4228.4226684799924</v>
      </c>
    </row>
    <row r="44" spans="1:44" ht="15" customHeight="1" thickBot="1" x14ac:dyDescent="0.3">
      <c r="A44" s="5" t="s">
        <v>0</v>
      </c>
      <c r="B44" s="48">
        <f>B43+C43</f>
        <v>467564400.00000018</v>
      </c>
      <c r="C44" s="49"/>
      <c r="D44" s="48">
        <f>D43+E43</f>
        <v>19621434</v>
      </c>
      <c r="E44" s="49"/>
      <c r="F44" s="48">
        <f>F43+G43</f>
        <v>31796749.999999996</v>
      </c>
      <c r="G44" s="49"/>
      <c r="H44" s="48">
        <f>H43+I43</f>
        <v>65537651.999999993</v>
      </c>
      <c r="I44" s="49"/>
      <c r="J44" s="48">
        <f>J43+K43</f>
        <v>0</v>
      </c>
      <c r="K44" s="49"/>
      <c r="L44" s="48">
        <f>L43+M43</f>
        <v>584520236.00000024</v>
      </c>
      <c r="M44" s="50"/>
      <c r="N44" s="19">
        <f>B44+D44+F44+H44+J44</f>
        <v>584520236.00000012</v>
      </c>
      <c r="P44" s="5" t="s">
        <v>0</v>
      </c>
      <c r="Q44" s="48">
        <f>Q43+R43</f>
        <v>96983</v>
      </c>
      <c r="R44" s="49"/>
      <c r="S44" s="48">
        <f>S43+T43</f>
        <v>5690</v>
      </c>
      <c r="T44" s="49"/>
      <c r="U44" s="48">
        <f>U43+V43</f>
        <v>3945</v>
      </c>
      <c r="V44" s="49"/>
      <c r="W44" s="48">
        <f>W43+X43</f>
        <v>25946</v>
      </c>
      <c r="X44" s="49"/>
      <c r="Y44" s="48">
        <f>Y43+Z43</f>
        <v>5672</v>
      </c>
      <c r="Z44" s="49"/>
      <c r="AA44" s="48">
        <f>AA43+AB43</f>
        <v>138236</v>
      </c>
      <c r="AB44" s="50"/>
      <c r="AC44" s="19">
        <f>Q44+S44+U44+W44+Y44</f>
        <v>138236</v>
      </c>
      <c r="AE44" s="5" t="s">
        <v>0</v>
      </c>
      <c r="AF44" s="28">
        <f>IFERROR(B44/Q44,"N.A.")</f>
        <v>4821.096480826538</v>
      </c>
      <c r="AG44" s="29"/>
      <c r="AH44" s="28">
        <f>IFERROR(D44/S44,"N.A.")</f>
        <v>3448.4066783831281</v>
      </c>
      <c r="AI44" s="29"/>
      <c r="AJ44" s="28">
        <f>IFERROR(F44/U44,"N.A.")</f>
        <v>8060.0126742712282</v>
      </c>
      <c r="AK44" s="29"/>
      <c r="AL44" s="28">
        <f>IFERROR(H44/W44,"N.A.")</f>
        <v>2525.925075156093</v>
      </c>
      <c r="AM44" s="29"/>
      <c r="AN44" s="28">
        <f>IFERROR(J44/Y44,"N.A.")</f>
        <v>0</v>
      </c>
      <c r="AO44" s="29"/>
      <c r="AP44" s="28">
        <f>IFERROR(L44/AA44,"N.A.")</f>
        <v>4228.4226684799924</v>
      </c>
      <c r="AQ44" s="29"/>
      <c r="AR44" s="17">
        <f>IFERROR(N44/AC44, "N.A.")</f>
        <v>4228.4226684799914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2370503.9999999995</v>
      </c>
      <c r="C15" s="2"/>
      <c r="D15" s="2"/>
      <c r="E15" s="2"/>
      <c r="F15" s="2">
        <v>1855020</v>
      </c>
      <c r="G15" s="2"/>
      <c r="H15" s="2">
        <v>2672889</v>
      </c>
      <c r="I15" s="2"/>
      <c r="J15" s="2">
        <v>0</v>
      </c>
      <c r="K15" s="2"/>
      <c r="L15" s="1">
        <f t="shared" ref="L15:M18" si="0">B15+D15+F15+H15+J15</f>
        <v>6898413</v>
      </c>
      <c r="M15" s="13">
        <f t="shared" si="0"/>
        <v>0</v>
      </c>
      <c r="N15" s="14">
        <f>L15+M15</f>
        <v>6898413</v>
      </c>
      <c r="P15" s="3" t="s">
        <v>12</v>
      </c>
      <c r="Q15" s="2">
        <v>770</v>
      </c>
      <c r="R15" s="2">
        <v>0</v>
      </c>
      <c r="S15" s="2">
        <v>0</v>
      </c>
      <c r="T15" s="2">
        <v>0</v>
      </c>
      <c r="U15" s="2">
        <v>324</v>
      </c>
      <c r="V15" s="2">
        <v>0</v>
      </c>
      <c r="W15" s="2">
        <v>1967</v>
      </c>
      <c r="X15" s="2">
        <v>0</v>
      </c>
      <c r="Y15" s="2">
        <v>234</v>
      </c>
      <c r="Z15" s="2">
        <v>0</v>
      </c>
      <c r="AA15" s="1">
        <f t="shared" ref="AA15:AB18" si="1">Q15+S15+U15+W15+Y15</f>
        <v>3295</v>
      </c>
      <c r="AB15" s="13">
        <f t="shared" si="1"/>
        <v>0</v>
      </c>
      <c r="AC15" s="14">
        <f>AA15+AB15</f>
        <v>3295</v>
      </c>
      <c r="AE15" s="3" t="s">
        <v>12</v>
      </c>
      <c r="AF15" s="2">
        <f t="shared" ref="AF15:AR18" si="2">IFERROR(B15/Q15, "N.A.")</f>
        <v>3078.5766233766226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5725.3703703703704</v>
      </c>
      <c r="AK15" s="2" t="str">
        <f t="shared" si="2"/>
        <v>N.A.</v>
      </c>
      <c r="AL15" s="2">
        <f t="shared" si="2"/>
        <v>1358.8657854600915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2093.6003034901364</v>
      </c>
      <c r="AQ15" s="16" t="str">
        <f t="shared" si="2"/>
        <v>N.A.</v>
      </c>
      <c r="AR15" s="14">
        <f t="shared" si="2"/>
        <v>2093.6003034901364</v>
      </c>
    </row>
    <row r="16" spans="1:44" ht="15" customHeight="1" thickBot="1" x14ac:dyDescent="0.3">
      <c r="A16" s="3" t="s">
        <v>13</v>
      </c>
      <c r="B16" s="2">
        <v>486180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486180</v>
      </c>
      <c r="M16" s="13">
        <f t="shared" si="0"/>
        <v>0</v>
      </c>
      <c r="N16" s="14">
        <f>L16+M16</f>
        <v>486180</v>
      </c>
      <c r="P16" s="3" t="s">
        <v>13</v>
      </c>
      <c r="Q16" s="2">
        <v>465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465</v>
      </c>
      <c r="AB16" s="13">
        <f t="shared" si="1"/>
        <v>0</v>
      </c>
      <c r="AC16" s="14">
        <f>AA16+AB16</f>
        <v>465</v>
      </c>
      <c r="AE16" s="3" t="s">
        <v>13</v>
      </c>
      <c r="AF16" s="2">
        <f t="shared" si="2"/>
        <v>1045.5483870967741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1045.5483870967741</v>
      </c>
      <c r="AQ16" s="16" t="str">
        <f t="shared" si="2"/>
        <v>N.A.</v>
      </c>
      <c r="AR16" s="14">
        <f t="shared" si="2"/>
        <v>1045.5483870967741</v>
      </c>
    </row>
    <row r="17" spans="1:44" ht="15" customHeight="1" thickBot="1" x14ac:dyDescent="0.3">
      <c r="A17" s="3" t="s">
        <v>14</v>
      </c>
      <c r="B17" s="2">
        <v>2312130</v>
      </c>
      <c r="C17" s="2">
        <v>7088149.9999999991</v>
      </c>
      <c r="D17" s="2">
        <v>1897590.0000000002</v>
      </c>
      <c r="E17" s="2"/>
      <c r="F17" s="2"/>
      <c r="G17" s="2"/>
      <c r="H17" s="2"/>
      <c r="I17" s="2"/>
      <c r="J17" s="2"/>
      <c r="K17" s="2"/>
      <c r="L17" s="1">
        <f t="shared" si="0"/>
        <v>4209720</v>
      </c>
      <c r="M17" s="13">
        <f t="shared" si="0"/>
        <v>7088149.9999999991</v>
      </c>
      <c r="N17" s="14">
        <f>L17+M17</f>
        <v>11297870</v>
      </c>
      <c r="P17" s="3" t="s">
        <v>14</v>
      </c>
      <c r="Q17" s="2">
        <v>1038</v>
      </c>
      <c r="R17" s="2">
        <v>1357</v>
      </c>
      <c r="S17" s="2">
        <v>263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1301</v>
      </c>
      <c r="AB17" s="13">
        <f t="shared" si="1"/>
        <v>1357</v>
      </c>
      <c r="AC17" s="14">
        <f>AA17+AB17</f>
        <v>2658</v>
      </c>
      <c r="AE17" s="3" t="s">
        <v>14</v>
      </c>
      <c r="AF17" s="2">
        <f t="shared" si="2"/>
        <v>2227.4855491329481</v>
      </c>
      <c r="AG17" s="2">
        <f t="shared" si="2"/>
        <v>5223.3971997052313</v>
      </c>
      <c r="AH17" s="2">
        <f t="shared" si="2"/>
        <v>7215.1711026615976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3235.7571099154497</v>
      </c>
      <c r="AQ17" s="16">
        <f t="shared" si="2"/>
        <v>5223.3971997052313</v>
      </c>
      <c r="AR17" s="14">
        <f t="shared" si="2"/>
        <v>4250.5154251316781</v>
      </c>
    </row>
    <row r="18" spans="1:44" ht="15" customHeight="1" thickBot="1" x14ac:dyDescent="0.3">
      <c r="A18" s="3" t="s">
        <v>15</v>
      </c>
      <c r="B18" s="2">
        <v>1253496</v>
      </c>
      <c r="C18" s="2"/>
      <c r="D18" s="2"/>
      <c r="E18" s="2"/>
      <c r="F18" s="2"/>
      <c r="G18" s="2">
        <v>0</v>
      </c>
      <c r="H18" s="2">
        <v>430384.00000000012</v>
      </c>
      <c r="I18" s="2"/>
      <c r="J18" s="2">
        <v>0</v>
      </c>
      <c r="K18" s="2"/>
      <c r="L18" s="1">
        <f t="shared" si="0"/>
        <v>1683880</v>
      </c>
      <c r="M18" s="13">
        <f t="shared" si="0"/>
        <v>0</v>
      </c>
      <c r="N18" s="14">
        <f>L18+M18</f>
        <v>1683880</v>
      </c>
      <c r="P18" s="3" t="s">
        <v>15</v>
      </c>
      <c r="Q18" s="2">
        <v>791</v>
      </c>
      <c r="R18" s="2">
        <v>0</v>
      </c>
      <c r="S18" s="2">
        <v>0</v>
      </c>
      <c r="T18" s="2">
        <v>0</v>
      </c>
      <c r="U18" s="2">
        <v>0</v>
      </c>
      <c r="V18" s="2">
        <v>186</v>
      </c>
      <c r="W18" s="2">
        <v>3262</v>
      </c>
      <c r="X18" s="2">
        <v>0</v>
      </c>
      <c r="Y18" s="2">
        <v>1559</v>
      </c>
      <c r="Z18" s="2">
        <v>0</v>
      </c>
      <c r="AA18" s="1">
        <f t="shared" si="1"/>
        <v>5612</v>
      </c>
      <c r="AB18" s="13">
        <f t="shared" si="1"/>
        <v>186</v>
      </c>
      <c r="AC18" s="18">
        <f>AA18+AB18</f>
        <v>5798</v>
      </c>
      <c r="AE18" s="3" t="s">
        <v>15</v>
      </c>
      <c r="AF18" s="2">
        <f t="shared" si="2"/>
        <v>1584.6978508217446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131.93868792152057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300.04989308624374</v>
      </c>
      <c r="AQ18" s="16">
        <f t="shared" si="2"/>
        <v>0</v>
      </c>
      <c r="AR18" s="14">
        <f t="shared" si="2"/>
        <v>290.42428423594345</v>
      </c>
    </row>
    <row r="19" spans="1:44" ht="15" customHeight="1" thickBot="1" x14ac:dyDescent="0.3">
      <c r="A19" s="4" t="s">
        <v>16</v>
      </c>
      <c r="B19" s="2">
        <f t="shared" ref="B19:K19" si="3">SUM(B15:B18)</f>
        <v>6422310</v>
      </c>
      <c r="C19" s="2">
        <f t="shared" si="3"/>
        <v>7088149.9999999991</v>
      </c>
      <c r="D19" s="2">
        <f t="shared" si="3"/>
        <v>1897590.0000000002</v>
      </c>
      <c r="E19" s="2">
        <f t="shared" si="3"/>
        <v>0</v>
      </c>
      <c r="F19" s="2">
        <f t="shared" si="3"/>
        <v>1855020</v>
      </c>
      <c r="G19" s="2">
        <f t="shared" si="3"/>
        <v>0</v>
      </c>
      <c r="H19" s="2">
        <f t="shared" si="3"/>
        <v>3103273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13278193</v>
      </c>
      <c r="M19" s="13">
        <f t="shared" ref="M19" si="5">C19+E19+G19+I19+K19</f>
        <v>7088149.9999999991</v>
      </c>
      <c r="N19" s="18">
        <f>L19+M19</f>
        <v>20366343</v>
      </c>
      <c r="P19" s="4" t="s">
        <v>16</v>
      </c>
      <c r="Q19" s="2">
        <f t="shared" ref="Q19:Z19" si="6">SUM(Q15:Q18)</f>
        <v>3064</v>
      </c>
      <c r="R19" s="2">
        <f t="shared" si="6"/>
        <v>1357</v>
      </c>
      <c r="S19" s="2">
        <f t="shared" si="6"/>
        <v>263</v>
      </c>
      <c r="T19" s="2">
        <f t="shared" si="6"/>
        <v>0</v>
      </c>
      <c r="U19" s="2">
        <f t="shared" si="6"/>
        <v>324</v>
      </c>
      <c r="V19" s="2">
        <f t="shared" si="6"/>
        <v>186</v>
      </c>
      <c r="W19" s="2">
        <f t="shared" si="6"/>
        <v>5229</v>
      </c>
      <c r="X19" s="2">
        <f t="shared" si="6"/>
        <v>0</v>
      </c>
      <c r="Y19" s="2">
        <f t="shared" si="6"/>
        <v>1793</v>
      </c>
      <c r="Z19" s="2">
        <f t="shared" si="6"/>
        <v>0</v>
      </c>
      <c r="AA19" s="1">
        <f t="shared" ref="AA19" si="7">Q19+S19+U19+W19+Y19</f>
        <v>10673</v>
      </c>
      <c r="AB19" s="13">
        <f t="shared" ref="AB19" si="8">R19+T19+V19+X19+Z19</f>
        <v>1543</v>
      </c>
      <c r="AC19" s="14">
        <f>AA19+AB19</f>
        <v>12216</v>
      </c>
      <c r="AE19" s="4" t="s">
        <v>16</v>
      </c>
      <c r="AF19" s="2">
        <f t="shared" ref="AF19:AO19" si="9">IFERROR(B19/Q19, "N.A.")</f>
        <v>2096.0541775456918</v>
      </c>
      <c r="AG19" s="2">
        <f t="shared" si="9"/>
        <v>5223.3971997052313</v>
      </c>
      <c r="AH19" s="2">
        <f t="shared" si="9"/>
        <v>7215.1711026615976</v>
      </c>
      <c r="AI19" s="2" t="str">
        <f t="shared" si="9"/>
        <v>N.A.</v>
      </c>
      <c r="AJ19" s="2">
        <f t="shared" si="9"/>
        <v>5725.3703703703704</v>
      </c>
      <c r="AK19" s="2">
        <f t="shared" si="9"/>
        <v>0</v>
      </c>
      <c r="AL19" s="2">
        <f t="shared" si="9"/>
        <v>593.47351310001909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1244.091914175958</v>
      </c>
      <c r="AQ19" s="16">
        <f t="shared" ref="AQ19" si="11">IFERROR(M19/AB19, "N.A.")</f>
        <v>4593.7459494491241</v>
      </c>
      <c r="AR19" s="14">
        <f t="shared" ref="AR19" si="12">IFERROR(N19/AC19, "N.A.")</f>
        <v>1667.1859037328095</v>
      </c>
    </row>
    <row r="20" spans="1:44" ht="15" customHeight="1" thickBot="1" x14ac:dyDescent="0.3">
      <c r="A20" s="5" t="s">
        <v>0</v>
      </c>
      <c r="B20" s="48">
        <f>B19+C19</f>
        <v>13510460</v>
      </c>
      <c r="C20" s="49"/>
      <c r="D20" s="48">
        <f>D19+E19</f>
        <v>1897590.0000000002</v>
      </c>
      <c r="E20" s="49"/>
      <c r="F20" s="48">
        <f>F19+G19</f>
        <v>1855020</v>
      </c>
      <c r="G20" s="49"/>
      <c r="H20" s="48">
        <f>H19+I19</f>
        <v>3103273</v>
      </c>
      <c r="I20" s="49"/>
      <c r="J20" s="48">
        <f>J19+K19</f>
        <v>0</v>
      </c>
      <c r="K20" s="49"/>
      <c r="L20" s="48">
        <f>L19+M19</f>
        <v>20366343</v>
      </c>
      <c r="M20" s="50"/>
      <c r="N20" s="19">
        <f>B20+D20+F20+H20+J20</f>
        <v>20366343</v>
      </c>
      <c r="P20" s="5" t="s">
        <v>0</v>
      </c>
      <c r="Q20" s="48">
        <f>Q19+R19</f>
        <v>4421</v>
      </c>
      <c r="R20" s="49"/>
      <c r="S20" s="48">
        <f>S19+T19</f>
        <v>263</v>
      </c>
      <c r="T20" s="49"/>
      <c r="U20" s="48">
        <f>U19+V19</f>
        <v>510</v>
      </c>
      <c r="V20" s="49"/>
      <c r="W20" s="48">
        <f>W19+X19</f>
        <v>5229</v>
      </c>
      <c r="X20" s="49"/>
      <c r="Y20" s="48">
        <f>Y19+Z19</f>
        <v>1793</v>
      </c>
      <c r="Z20" s="49"/>
      <c r="AA20" s="48">
        <f>AA19+AB19</f>
        <v>12216</v>
      </c>
      <c r="AB20" s="49"/>
      <c r="AC20" s="20">
        <f>Q20+S20+U20+W20+Y20</f>
        <v>12216</v>
      </c>
      <c r="AE20" s="5" t="s">
        <v>0</v>
      </c>
      <c r="AF20" s="28">
        <f>IFERROR(B20/Q20,"N.A.")</f>
        <v>3055.9737615924</v>
      </c>
      <c r="AG20" s="29"/>
      <c r="AH20" s="28">
        <f>IFERROR(D20/S20,"N.A.")</f>
        <v>7215.1711026615976</v>
      </c>
      <c r="AI20" s="29"/>
      <c r="AJ20" s="28">
        <f>IFERROR(F20/U20,"N.A.")</f>
        <v>3637.294117647059</v>
      </c>
      <c r="AK20" s="29"/>
      <c r="AL20" s="28">
        <f>IFERROR(H20/W20,"N.A.")</f>
        <v>593.47351310001909</v>
      </c>
      <c r="AM20" s="29"/>
      <c r="AN20" s="28">
        <f>IFERROR(J20/Y20,"N.A.")</f>
        <v>0</v>
      </c>
      <c r="AO20" s="29"/>
      <c r="AP20" s="28">
        <f>IFERROR(L20/AA20,"N.A.")</f>
        <v>1667.1859037328095</v>
      </c>
      <c r="AQ20" s="29"/>
      <c r="AR20" s="17">
        <f>IFERROR(N20/AC20, "N.A.")</f>
        <v>1667.1859037328095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2370503.9999999995</v>
      </c>
      <c r="C27" s="2"/>
      <c r="D27" s="2"/>
      <c r="E27" s="2"/>
      <c r="F27" s="2">
        <v>1855020</v>
      </c>
      <c r="G27" s="2"/>
      <c r="H27" s="2">
        <v>1195649.9999999998</v>
      </c>
      <c r="I27" s="2"/>
      <c r="J27" s="2">
        <v>0</v>
      </c>
      <c r="K27" s="2"/>
      <c r="L27" s="1">
        <f t="shared" ref="L27:M30" si="13">B27+D27+F27+H27+J27</f>
        <v>5421174</v>
      </c>
      <c r="M27" s="13">
        <f t="shared" si="13"/>
        <v>0</v>
      </c>
      <c r="N27" s="14">
        <f>L27+M27</f>
        <v>5421174</v>
      </c>
      <c r="P27" s="3" t="s">
        <v>12</v>
      </c>
      <c r="Q27" s="2">
        <v>770</v>
      </c>
      <c r="R27" s="2">
        <v>0</v>
      </c>
      <c r="S27" s="2">
        <v>0</v>
      </c>
      <c r="T27" s="2">
        <v>0</v>
      </c>
      <c r="U27" s="2">
        <v>324</v>
      </c>
      <c r="V27" s="2">
        <v>0</v>
      </c>
      <c r="W27" s="2">
        <v>588</v>
      </c>
      <c r="X27" s="2">
        <v>0</v>
      </c>
      <c r="Y27" s="2">
        <v>78</v>
      </c>
      <c r="Z27" s="2">
        <v>0</v>
      </c>
      <c r="AA27" s="1">
        <f t="shared" ref="AA27:AB30" si="14">Q27+S27+U27+W27+Y27</f>
        <v>1760</v>
      </c>
      <c r="AB27" s="13">
        <f t="shared" si="14"/>
        <v>0</v>
      </c>
      <c r="AC27" s="14">
        <f>AA27+AB27</f>
        <v>1760</v>
      </c>
      <c r="AE27" s="3" t="s">
        <v>12</v>
      </c>
      <c r="AF27" s="2">
        <f t="shared" ref="AF27:AR30" si="15">IFERROR(B27/Q27, "N.A.")</f>
        <v>3078.5766233766226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5725.3703703703704</v>
      </c>
      <c r="AK27" s="2" t="str">
        <f t="shared" si="15"/>
        <v>N.A.</v>
      </c>
      <c r="AL27" s="2">
        <f t="shared" si="15"/>
        <v>2033.4183673469383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3080.2125000000001</v>
      </c>
      <c r="AQ27" s="16" t="str">
        <f t="shared" si="15"/>
        <v>N.A.</v>
      </c>
      <c r="AR27" s="14">
        <f t="shared" si="15"/>
        <v>3080.2125000000001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1660530</v>
      </c>
      <c r="C29" s="2">
        <v>6093950</v>
      </c>
      <c r="D29" s="2">
        <v>1897590.0000000002</v>
      </c>
      <c r="E29" s="2"/>
      <c r="F29" s="2"/>
      <c r="G29" s="2"/>
      <c r="H29" s="2"/>
      <c r="I29" s="2"/>
      <c r="J29" s="2"/>
      <c r="K29" s="2"/>
      <c r="L29" s="1">
        <f t="shared" si="13"/>
        <v>3558120</v>
      </c>
      <c r="M29" s="13">
        <f t="shared" si="13"/>
        <v>6093950</v>
      </c>
      <c r="N29" s="14">
        <f>L29+M29</f>
        <v>9652070</v>
      </c>
      <c r="P29" s="3" t="s">
        <v>14</v>
      </c>
      <c r="Q29" s="2">
        <v>651</v>
      </c>
      <c r="R29" s="2">
        <v>1079</v>
      </c>
      <c r="S29" s="2">
        <v>263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914</v>
      </c>
      <c r="AB29" s="13">
        <f t="shared" si="14"/>
        <v>1079</v>
      </c>
      <c r="AC29" s="14">
        <f>AA29+AB29</f>
        <v>1993</v>
      </c>
      <c r="AE29" s="3" t="s">
        <v>14</v>
      </c>
      <c r="AF29" s="2">
        <f t="shared" si="15"/>
        <v>2550.7373271889401</v>
      </c>
      <c r="AG29" s="2">
        <f t="shared" si="15"/>
        <v>5647.7757182576461</v>
      </c>
      <c r="AH29" s="2">
        <f t="shared" si="15"/>
        <v>7215.1711026615976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3892.9102844638951</v>
      </c>
      <c r="AQ29" s="16">
        <f t="shared" si="15"/>
        <v>5647.7757182576461</v>
      </c>
      <c r="AR29" s="14">
        <f t="shared" si="15"/>
        <v>4842.9854490717507</v>
      </c>
    </row>
    <row r="30" spans="1:44" ht="15" customHeight="1" thickBot="1" x14ac:dyDescent="0.3">
      <c r="A30" s="3" t="s">
        <v>15</v>
      </c>
      <c r="B30" s="2">
        <v>1253496</v>
      </c>
      <c r="C30" s="2"/>
      <c r="D30" s="2"/>
      <c r="E30" s="2"/>
      <c r="F30" s="2"/>
      <c r="G30" s="2">
        <v>0</v>
      </c>
      <c r="H30" s="2">
        <v>430384.00000000012</v>
      </c>
      <c r="I30" s="2"/>
      <c r="J30" s="2">
        <v>0</v>
      </c>
      <c r="K30" s="2"/>
      <c r="L30" s="1">
        <f t="shared" si="13"/>
        <v>1683880</v>
      </c>
      <c r="M30" s="13">
        <f t="shared" si="13"/>
        <v>0</v>
      </c>
      <c r="N30" s="14">
        <f>L30+M30</f>
        <v>1683880</v>
      </c>
      <c r="P30" s="3" t="s">
        <v>15</v>
      </c>
      <c r="Q30" s="2">
        <v>791</v>
      </c>
      <c r="R30" s="2">
        <v>0</v>
      </c>
      <c r="S30" s="2">
        <v>0</v>
      </c>
      <c r="T30" s="2">
        <v>0</v>
      </c>
      <c r="U30" s="2">
        <v>0</v>
      </c>
      <c r="V30" s="2">
        <v>186</v>
      </c>
      <c r="W30" s="2">
        <v>3262</v>
      </c>
      <c r="X30" s="2">
        <v>0</v>
      </c>
      <c r="Y30" s="2">
        <v>1328</v>
      </c>
      <c r="Z30" s="2">
        <v>0</v>
      </c>
      <c r="AA30" s="1">
        <f t="shared" si="14"/>
        <v>5381</v>
      </c>
      <c r="AB30" s="13">
        <f t="shared" si="14"/>
        <v>186</v>
      </c>
      <c r="AC30" s="18">
        <f>AA30+AB30</f>
        <v>5567</v>
      </c>
      <c r="AE30" s="3" t="s">
        <v>15</v>
      </c>
      <c r="AF30" s="2">
        <f t="shared" si="15"/>
        <v>1584.6978508217446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131.93868792152057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312.93068202936257</v>
      </c>
      <c r="AQ30" s="16">
        <f t="shared" si="15"/>
        <v>0</v>
      </c>
      <c r="AR30" s="14">
        <f t="shared" si="15"/>
        <v>302.47530088018681</v>
      </c>
    </row>
    <row r="31" spans="1:44" ht="15" customHeight="1" thickBot="1" x14ac:dyDescent="0.3">
      <c r="A31" s="4" t="s">
        <v>16</v>
      </c>
      <c r="B31" s="2">
        <f t="shared" ref="B31:K31" si="16">SUM(B27:B30)</f>
        <v>5284530</v>
      </c>
      <c r="C31" s="2">
        <f t="shared" si="16"/>
        <v>6093950</v>
      </c>
      <c r="D31" s="2">
        <f t="shared" si="16"/>
        <v>1897590.0000000002</v>
      </c>
      <c r="E31" s="2">
        <f t="shared" si="16"/>
        <v>0</v>
      </c>
      <c r="F31" s="2">
        <f t="shared" si="16"/>
        <v>1855020</v>
      </c>
      <c r="G31" s="2">
        <f t="shared" si="16"/>
        <v>0</v>
      </c>
      <c r="H31" s="2">
        <f t="shared" si="16"/>
        <v>1626034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10663174</v>
      </c>
      <c r="M31" s="13">
        <f t="shared" ref="M31" si="18">C31+E31+G31+I31+K31</f>
        <v>6093950</v>
      </c>
      <c r="N31" s="18">
        <f>L31+M31</f>
        <v>16757124</v>
      </c>
      <c r="P31" s="4" t="s">
        <v>16</v>
      </c>
      <c r="Q31" s="2">
        <f t="shared" ref="Q31:Z31" si="19">SUM(Q27:Q30)</f>
        <v>2212</v>
      </c>
      <c r="R31" s="2">
        <f t="shared" si="19"/>
        <v>1079</v>
      </c>
      <c r="S31" s="2">
        <f t="shared" si="19"/>
        <v>263</v>
      </c>
      <c r="T31" s="2">
        <f t="shared" si="19"/>
        <v>0</v>
      </c>
      <c r="U31" s="2">
        <f t="shared" si="19"/>
        <v>324</v>
      </c>
      <c r="V31" s="2">
        <f t="shared" si="19"/>
        <v>186</v>
      </c>
      <c r="W31" s="2">
        <f t="shared" si="19"/>
        <v>3850</v>
      </c>
      <c r="X31" s="2">
        <f t="shared" si="19"/>
        <v>0</v>
      </c>
      <c r="Y31" s="2">
        <f t="shared" si="19"/>
        <v>1406</v>
      </c>
      <c r="Z31" s="2">
        <f t="shared" si="19"/>
        <v>0</v>
      </c>
      <c r="AA31" s="1">
        <f t="shared" ref="AA31" si="20">Q31+S31+U31+W31+Y31</f>
        <v>8055</v>
      </c>
      <c r="AB31" s="13">
        <f t="shared" ref="AB31" si="21">R31+T31+V31+X31+Z31</f>
        <v>1265</v>
      </c>
      <c r="AC31" s="14">
        <f>AA31+AB31</f>
        <v>9320</v>
      </c>
      <c r="AE31" s="4" t="s">
        <v>16</v>
      </c>
      <c r="AF31" s="2">
        <f t="shared" ref="AF31:AO31" si="22">IFERROR(B31/Q31, "N.A.")</f>
        <v>2389.0280289330922</v>
      </c>
      <c r="AG31" s="2">
        <f t="shared" si="22"/>
        <v>5647.7757182576461</v>
      </c>
      <c r="AH31" s="2">
        <f t="shared" si="22"/>
        <v>7215.1711026615976</v>
      </c>
      <c r="AI31" s="2" t="str">
        <f t="shared" si="22"/>
        <v>N.A.</v>
      </c>
      <c r="AJ31" s="2">
        <f t="shared" si="22"/>
        <v>5725.3703703703704</v>
      </c>
      <c r="AK31" s="2">
        <f t="shared" si="22"/>
        <v>0</v>
      </c>
      <c r="AL31" s="2">
        <f t="shared" si="22"/>
        <v>422.34649350649352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1323.7956548727498</v>
      </c>
      <c r="AQ31" s="16">
        <f t="shared" ref="AQ31" si="24">IFERROR(M31/AB31, "N.A.")</f>
        <v>4817.351778656126</v>
      </c>
      <c r="AR31" s="14">
        <f t="shared" ref="AR31" si="25">IFERROR(N31/AC31, "N.A.")</f>
        <v>1797.974678111588</v>
      </c>
    </row>
    <row r="32" spans="1:44" ht="15" customHeight="1" thickBot="1" x14ac:dyDescent="0.3">
      <c r="A32" s="5" t="s">
        <v>0</v>
      </c>
      <c r="B32" s="48">
        <f>B31+C31</f>
        <v>11378480</v>
      </c>
      <c r="C32" s="49"/>
      <c r="D32" s="48">
        <f>D31+E31</f>
        <v>1897590.0000000002</v>
      </c>
      <c r="E32" s="49"/>
      <c r="F32" s="48">
        <f>F31+G31</f>
        <v>1855020</v>
      </c>
      <c r="G32" s="49"/>
      <c r="H32" s="48">
        <f>H31+I31</f>
        <v>1626034</v>
      </c>
      <c r="I32" s="49"/>
      <c r="J32" s="48">
        <f>J31+K31</f>
        <v>0</v>
      </c>
      <c r="K32" s="49"/>
      <c r="L32" s="48">
        <f>L31+M31</f>
        <v>16757124</v>
      </c>
      <c r="M32" s="50"/>
      <c r="N32" s="19">
        <f>B32+D32+F32+H32+J32</f>
        <v>16757124</v>
      </c>
      <c r="P32" s="5" t="s">
        <v>0</v>
      </c>
      <c r="Q32" s="48">
        <f>Q31+R31</f>
        <v>3291</v>
      </c>
      <c r="R32" s="49"/>
      <c r="S32" s="48">
        <f>S31+T31</f>
        <v>263</v>
      </c>
      <c r="T32" s="49"/>
      <c r="U32" s="48">
        <f>U31+V31</f>
        <v>510</v>
      </c>
      <c r="V32" s="49"/>
      <c r="W32" s="48">
        <f>W31+X31</f>
        <v>3850</v>
      </c>
      <c r="X32" s="49"/>
      <c r="Y32" s="48">
        <f>Y31+Z31</f>
        <v>1406</v>
      </c>
      <c r="Z32" s="49"/>
      <c r="AA32" s="48">
        <f>AA31+AB31</f>
        <v>9320</v>
      </c>
      <c r="AB32" s="49"/>
      <c r="AC32" s="20">
        <f>Q32+S32+U32+W32+Y32</f>
        <v>9320</v>
      </c>
      <c r="AE32" s="5" t="s">
        <v>0</v>
      </c>
      <c r="AF32" s="28">
        <f>IFERROR(B32/Q32,"N.A.")</f>
        <v>3457.4536615010634</v>
      </c>
      <c r="AG32" s="29"/>
      <c r="AH32" s="28">
        <f>IFERROR(D32/S32,"N.A.")</f>
        <v>7215.1711026615976</v>
      </c>
      <c r="AI32" s="29"/>
      <c r="AJ32" s="28">
        <f>IFERROR(F32/U32,"N.A.")</f>
        <v>3637.294117647059</v>
      </c>
      <c r="AK32" s="29"/>
      <c r="AL32" s="28">
        <f>IFERROR(H32/W32,"N.A.")</f>
        <v>422.34649350649352</v>
      </c>
      <c r="AM32" s="29"/>
      <c r="AN32" s="28">
        <f>IFERROR(J32/Y32,"N.A.")</f>
        <v>0</v>
      </c>
      <c r="AO32" s="29"/>
      <c r="AP32" s="28">
        <f>IFERROR(L32/AA32,"N.A.")</f>
        <v>1797.974678111588</v>
      </c>
      <c r="AQ32" s="29"/>
      <c r="AR32" s="17">
        <f>IFERROR(N32/AC32, "N.A.")</f>
        <v>1797.974678111588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1477239</v>
      </c>
      <c r="I39" s="2"/>
      <c r="J39" s="2">
        <v>0</v>
      </c>
      <c r="K39" s="2"/>
      <c r="L39" s="1">
        <f t="shared" ref="L39:M42" si="26">B39+D39+F39+H39+J39</f>
        <v>1477239</v>
      </c>
      <c r="M39" s="13">
        <f t="shared" si="26"/>
        <v>0</v>
      </c>
      <c r="N39" s="14">
        <f>L39+M39</f>
        <v>1477239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1379</v>
      </c>
      <c r="X39" s="2">
        <v>0</v>
      </c>
      <c r="Y39" s="2">
        <v>156</v>
      </c>
      <c r="Z39" s="2">
        <v>0</v>
      </c>
      <c r="AA39" s="1">
        <f t="shared" ref="AA39:AB42" si="27">Q39+S39+U39+W39+Y39</f>
        <v>1535</v>
      </c>
      <c r="AB39" s="13">
        <f t="shared" si="27"/>
        <v>0</v>
      </c>
      <c r="AC39" s="14">
        <f>AA39+AB39</f>
        <v>1535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1071.2393038433647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962.37068403908791</v>
      </c>
      <c r="AQ39" s="16" t="str">
        <f t="shared" si="28"/>
        <v>N.A.</v>
      </c>
      <c r="AR39" s="14">
        <f t="shared" si="28"/>
        <v>962.37068403908791</v>
      </c>
    </row>
    <row r="40" spans="1:44" ht="15" customHeight="1" thickBot="1" x14ac:dyDescent="0.3">
      <c r="A40" s="3" t="s">
        <v>13</v>
      </c>
      <c r="B40" s="2">
        <v>486180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486180</v>
      </c>
      <c r="M40" s="13">
        <f t="shared" si="26"/>
        <v>0</v>
      </c>
      <c r="N40" s="14">
        <f>L40+M40</f>
        <v>486180</v>
      </c>
      <c r="P40" s="3" t="s">
        <v>13</v>
      </c>
      <c r="Q40" s="2">
        <v>465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465</v>
      </c>
      <c r="AB40" s="13">
        <f t="shared" si="27"/>
        <v>0</v>
      </c>
      <c r="AC40" s="14">
        <f>AA40+AB40</f>
        <v>465</v>
      </c>
      <c r="AE40" s="3" t="s">
        <v>13</v>
      </c>
      <c r="AF40" s="2">
        <f t="shared" si="28"/>
        <v>1045.5483870967741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1045.5483870967741</v>
      </c>
      <c r="AQ40" s="16" t="str">
        <f t="shared" si="28"/>
        <v>N.A.</v>
      </c>
      <c r="AR40" s="14">
        <f t="shared" si="28"/>
        <v>1045.5483870967741</v>
      </c>
    </row>
    <row r="41" spans="1:44" ht="15" customHeight="1" thickBot="1" x14ac:dyDescent="0.3">
      <c r="A41" s="3" t="s">
        <v>14</v>
      </c>
      <c r="B41" s="2">
        <v>651600</v>
      </c>
      <c r="C41" s="2">
        <v>994200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651600</v>
      </c>
      <c r="M41" s="13">
        <f t="shared" si="26"/>
        <v>994200</v>
      </c>
      <c r="N41" s="14">
        <f>L41+M41</f>
        <v>1645800</v>
      </c>
      <c r="P41" s="3" t="s">
        <v>14</v>
      </c>
      <c r="Q41" s="2">
        <v>387</v>
      </c>
      <c r="R41" s="2">
        <v>278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387</v>
      </c>
      <c r="AB41" s="13">
        <f t="shared" si="27"/>
        <v>278</v>
      </c>
      <c r="AC41" s="14">
        <f>AA41+AB41</f>
        <v>665</v>
      </c>
      <c r="AE41" s="3" t="s">
        <v>14</v>
      </c>
      <c r="AF41" s="2">
        <f t="shared" si="28"/>
        <v>1683.7209302325582</v>
      </c>
      <c r="AG41" s="2">
        <f t="shared" si="28"/>
        <v>3576.2589928057555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1683.7209302325582</v>
      </c>
      <c r="AQ41" s="16">
        <f t="shared" si="28"/>
        <v>3576.2589928057555</v>
      </c>
      <c r="AR41" s="14">
        <f t="shared" si="28"/>
        <v>2474.8872180451126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231</v>
      </c>
      <c r="Z42" s="2">
        <v>0</v>
      </c>
      <c r="AA42" s="1">
        <f t="shared" si="27"/>
        <v>231</v>
      </c>
      <c r="AB42" s="13">
        <f t="shared" si="27"/>
        <v>0</v>
      </c>
      <c r="AC42" s="14">
        <f>AA42+AB42</f>
        <v>231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1137780</v>
      </c>
      <c r="C43" s="2">
        <f t="shared" si="29"/>
        <v>994200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1477239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2615019</v>
      </c>
      <c r="M43" s="13">
        <f t="shared" ref="M43" si="31">C43+E43+G43+I43+K43</f>
        <v>994200</v>
      </c>
      <c r="N43" s="18">
        <f>L43+M43</f>
        <v>3609219</v>
      </c>
      <c r="P43" s="4" t="s">
        <v>16</v>
      </c>
      <c r="Q43" s="2">
        <f t="shared" ref="Q43:Z43" si="32">SUM(Q39:Q42)</f>
        <v>852</v>
      </c>
      <c r="R43" s="2">
        <f t="shared" si="32"/>
        <v>278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1379</v>
      </c>
      <c r="X43" s="2">
        <f t="shared" si="32"/>
        <v>0</v>
      </c>
      <c r="Y43" s="2">
        <f t="shared" si="32"/>
        <v>387</v>
      </c>
      <c r="Z43" s="2">
        <f t="shared" si="32"/>
        <v>0</v>
      </c>
      <c r="AA43" s="1">
        <f t="shared" ref="AA43" si="33">Q43+S43+U43+W43+Y43</f>
        <v>2618</v>
      </c>
      <c r="AB43" s="13">
        <f t="shared" ref="AB43" si="34">R43+T43+V43+X43+Z43</f>
        <v>278</v>
      </c>
      <c r="AC43" s="18">
        <f>AA43+AB43</f>
        <v>2896</v>
      </c>
      <c r="AE43" s="4" t="s">
        <v>16</v>
      </c>
      <c r="AF43" s="2">
        <f t="shared" ref="AF43:AO43" si="35">IFERROR(B43/Q43, "N.A.")</f>
        <v>1335.4225352112676</v>
      </c>
      <c r="AG43" s="2">
        <f t="shared" si="35"/>
        <v>3576.2589928057555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1071.2393038433647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998.86134453781517</v>
      </c>
      <c r="AQ43" s="16">
        <f t="shared" ref="AQ43" si="37">IFERROR(M43/AB43, "N.A.")</f>
        <v>3576.2589928057555</v>
      </c>
      <c r="AR43" s="14">
        <f t="shared" ref="AR43" si="38">IFERROR(N43/AC43, "N.A.")</f>
        <v>1246.2772790055249</v>
      </c>
    </row>
    <row r="44" spans="1:44" ht="15" customHeight="1" thickBot="1" x14ac:dyDescent="0.3">
      <c r="A44" s="5" t="s">
        <v>0</v>
      </c>
      <c r="B44" s="48">
        <f>B43+C43</f>
        <v>2131980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1477239</v>
      </c>
      <c r="I44" s="49"/>
      <c r="J44" s="48">
        <f>J43+K43</f>
        <v>0</v>
      </c>
      <c r="K44" s="49"/>
      <c r="L44" s="48">
        <f>L43+M43</f>
        <v>3609219</v>
      </c>
      <c r="M44" s="50"/>
      <c r="N44" s="19">
        <f>B44+D44+F44+H44+J44</f>
        <v>3609219</v>
      </c>
      <c r="P44" s="5" t="s">
        <v>0</v>
      </c>
      <c r="Q44" s="48">
        <f>Q43+R43</f>
        <v>1130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1379</v>
      </c>
      <c r="X44" s="49"/>
      <c r="Y44" s="48">
        <f>Y43+Z43</f>
        <v>387</v>
      </c>
      <c r="Z44" s="49"/>
      <c r="AA44" s="48">
        <f>AA43+AB43</f>
        <v>2896</v>
      </c>
      <c r="AB44" s="50"/>
      <c r="AC44" s="19">
        <f>Q44+S44+U44+W44+Y44</f>
        <v>2896</v>
      </c>
      <c r="AE44" s="5" t="s">
        <v>0</v>
      </c>
      <c r="AF44" s="28">
        <f>IFERROR(B44/Q44,"N.A.")</f>
        <v>1886.7079646017698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1071.2393038433647</v>
      </c>
      <c r="AM44" s="29"/>
      <c r="AN44" s="28">
        <f>IFERROR(J44/Y44,"N.A.")</f>
        <v>0</v>
      </c>
      <c r="AO44" s="29"/>
      <c r="AP44" s="28">
        <f>IFERROR(L44/AA44,"N.A.")</f>
        <v>1246.2772790055249</v>
      </c>
      <c r="AQ44" s="29"/>
      <c r="AR44" s="17">
        <f>IFERROR(N44/AC44, "N.A.")</f>
        <v>1246.2772790055249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7805836</v>
      </c>
      <c r="C15" s="2"/>
      <c r="D15" s="2">
        <v>1962000</v>
      </c>
      <c r="E15" s="2"/>
      <c r="F15" s="2">
        <v>684560</v>
      </c>
      <c r="G15" s="2"/>
      <c r="H15" s="2">
        <v>5736295.9999999991</v>
      </c>
      <c r="I15" s="2"/>
      <c r="J15" s="2">
        <v>0</v>
      </c>
      <c r="K15" s="2"/>
      <c r="L15" s="1">
        <f t="shared" ref="L15:M18" si="0">B15+D15+F15+H15+J15</f>
        <v>16188692</v>
      </c>
      <c r="M15" s="13">
        <f t="shared" si="0"/>
        <v>0</v>
      </c>
      <c r="N15" s="14">
        <f>L15+M15</f>
        <v>16188692</v>
      </c>
      <c r="P15" s="3" t="s">
        <v>12</v>
      </c>
      <c r="Q15" s="2">
        <v>1775</v>
      </c>
      <c r="R15" s="2">
        <v>0</v>
      </c>
      <c r="S15" s="2">
        <v>252</v>
      </c>
      <c r="T15" s="2">
        <v>0</v>
      </c>
      <c r="U15" s="2">
        <v>199</v>
      </c>
      <c r="V15" s="2">
        <v>0</v>
      </c>
      <c r="W15" s="2">
        <v>3189</v>
      </c>
      <c r="X15" s="2">
        <v>0</v>
      </c>
      <c r="Y15" s="2">
        <v>305</v>
      </c>
      <c r="Z15" s="2">
        <v>0</v>
      </c>
      <c r="AA15" s="1">
        <f t="shared" ref="AA15:AB18" si="1">Q15+S15+U15+W15+Y15</f>
        <v>5720</v>
      </c>
      <c r="AB15" s="13">
        <f t="shared" si="1"/>
        <v>0</v>
      </c>
      <c r="AC15" s="14">
        <f>AA15+AB15</f>
        <v>5720</v>
      </c>
      <c r="AE15" s="3" t="s">
        <v>12</v>
      </c>
      <c r="AF15" s="2">
        <f t="shared" ref="AF15:AR18" si="2">IFERROR(B15/Q15, "N.A.")</f>
        <v>4397.6540845070422</v>
      </c>
      <c r="AG15" s="2" t="str">
        <f t="shared" si="2"/>
        <v>N.A.</v>
      </c>
      <c r="AH15" s="2">
        <f t="shared" si="2"/>
        <v>7785.7142857142853</v>
      </c>
      <c r="AI15" s="2" t="str">
        <f t="shared" si="2"/>
        <v>N.A.</v>
      </c>
      <c r="AJ15" s="2">
        <f t="shared" si="2"/>
        <v>3440</v>
      </c>
      <c r="AK15" s="2" t="str">
        <f t="shared" si="2"/>
        <v>N.A.</v>
      </c>
      <c r="AL15" s="2">
        <f t="shared" si="2"/>
        <v>1798.775791784258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2830.1909090909089</v>
      </c>
      <c r="AQ15" s="16" t="str">
        <f t="shared" si="2"/>
        <v>N.A.</v>
      </c>
      <c r="AR15" s="14">
        <f t="shared" si="2"/>
        <v>2830.1909090909089</v>
      </c>
    </row>
    <row r="16" spans="1:44" ht="15" customHeight="1" thickBot="1" x14ac:dyDescent="0.3">
      <c r="A16" s="3" t="s">
        <v>13</v>
      </c>
      <c r="B16" s="2">
        <v>760190</v>
      </c>
      <c r="C16" s="2">
        <v>513000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760190</v>
      </c>
      <c r="M16" s="13">
        <f t="shared" si="0"/>
        <v>513000</v>
      </c>
      <c r="N16" s="14">
        <f>L16+M16</f>
        <v>1273190</v>
      </c>
      <c r="P16" s="3" t="s">
        <v>13</v>
      </c>
      <c r="Q16" s="2">
        <v>535</v>
      </c>
      <c r="R16" s="2">
        <v>114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535</v>
      </c>
      <c r="AB16" s="13">
        <f t="shared" si="1"/>
        <v>114</v>
      </c>
      <c r="AC16" s="14">
        <f>AA16+AB16</f>
        <v>649</v>
      </c>
      <c r="AE16" s="3" t="s">
        <v>13</v>
      </c>
      <c r="AF16" s="2">
        <f t="shared" si="2"/>
        <v>1420.9158878504672</v>
      </c>
      <c r="AG16" s="2">
        <f t="shared" si="2"/>
        <v>4500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1420.9158878504672</v>
      </c>
      <c r="AQ16" s="16">
        <f t="shared" si="2"/>
        <v>4500</v>
      </c>
      <c r="AR16" s="14">
        <f t="shared" si="2"/>
        <v>1961.7719568567027</v>
      </c>
    </row>
    <row r="17" spans="1:44" ht="15" customHeight="1" thickBot="1" x14ac:dyDescent="0.3">
      <c r="A17" s="3" t="s">
        <v>14</v>
      </c>
      <c r="B17" s="2">
        <v>11258060</v>
      </c>
      <c r="C17" s="2">
        <v>23126860</v>
      </c>
      <c r="D17" s="2"/>
      <c r="E17" s="2"/>
      <c r="F17" s="2"/>
      <c r="G17" s="2">
        <v>6565000</v>
      </c>
      <c r="H17" s="2"/>
      <c r="I17" s="2">
        <v>1411000</v>
      </c>
      <c r="J17" s="2"/>
      <c r="K17" s="2"/>
      <c r="L17" s="1">
        <f t="shared" si="0"/>
        <v>11258060</v>
      </c>
      <c r="M17" s="13">
        <f t="shared" si="0"/>
        <v>31102860</v>
      </c>
      <c r="N17" s="14">
        <f>L17+M17</f>
        <v>42360920</v>
      </c>
      <c r="P17" s="3" t="s">
        <v>14</v>
      </c>
      <c r="Q17" s="2">
        <v>3917</v>
      </c>
      <c r="R17" s="2">
        <v>3909</v>
      </c>
      <c r="S17" s="2">
        <v>0</v>
      </c>
      <c r="T17" s="2">
        <v>0</v>
      </c>
      <c r="U17" s="2">
        <v>0</v>
      </c>
      <c r="V17" s="2">
        <v>1371</v>
      </c>
      <c r="W17" s="2">
        <v>0</v>
      </c>
      <c r="X17" s="2">
        <v>1048</v>
      </c>
      <c r="Y17" s="2">
        <v>0</v>
      </c>
      <c r="Z17" s="2">
        <v>0</v>
      </c>
      <c r="AA17" s="1">
        <f t="shared" si="1"/>
        <v>3917</v>
      </c>
      <c r="AB17" s="13">
        <f t="shared" si="1"/>
        <v>6328</v>
      </c>
      <c r="AC17" s="14">
        <f>AA17+AB17</f>
        <v>10245</v>
      </c>
      <c r="AE17" s="3" t="s">
        <v>14</v>
      </c>
      <c r="AF17" s="2">
        <f t="shared" si="2"/>
        <v>2874.1536890477405</v>
      </c>
      <c r="AG17" s="2">
        <f t="shared" si="2"/>
        <v>5916.3110770017911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4788.4755652808171</v>
      </c>
      <c r="AL17" s="2" t="str">
        <f t="shared" si="2"/>
        <v>N.A.</v>
      </c>
      <c r="AM17" s="2">
        <f t="shared" si="2"/>
        <v>1346.3740458015268</v>
      </c>
      <c r="AN17" s="2" t="str">
        <f t="shared" si="2"/>
        <v>N.A.</v>
      </c>
      <c r="AO17" s="2" t="str">
        <f t="shared" si="2"/>
        <v>N.A.</v>
      </c>
      <c r="AP17" s="15">
        <f t="shared" si="2"/>
        <v>2874.1536890477405</v>
      </c>
      <c r="AQ17" s="16">
        <f t="shared" si="2"/>
        <v>4915.1169405815426</v>
      </c>
      <c r="AR17" s="14">
        <f t="shared" si="2"/>
        <v>4134.7896534895071</v>
      </c>
    </row>
    <row r="18" spans="1:44" ht="15" customHeight="1" thickBot="1" x14ac:dyDescent="0.3">
      <c r="A18" s="3" t="s">
        <v>15</v>
      </c>
      <c r="B18" s="2">
        <v>4741469.9999999991</v>
      </c>
      <c r="C18" s="2"/>
      <c r="D18" s="2">
        <v>428280</v>
      </c>
      <c r="E18" s="2"/>
      <c r="F18" s="2"/>
      <c r="G18" s="2">
        <v>856560</v>
      </c>
      <c r="H18" s="2">
        <v>2616670</v>
      </c>
      <c r="I18" s="2"/>
      <c r="J18" s="2">
        <v>0</v>
      </c>
      <c r="K18" s="2"/>
      <c r="L18" s="1">
        <f t="shared" si="0"/>
        <v>7786419.9999999991</v>
      </c>
      <c r="M18" s="13">
        <f t="shared" si="0"/>
        <v>856560</v>
      </c>
      <c r="N18" s="14">
        <f>L18+M18</f>
        <v>8642980</v>
      </c>
      <c r="P18" s="3" t="s">
        <v>15</v>
      </c>
      <c r="Q18" s="2">
        <v>1514</v>
      </c>
      <c r="R18" s="2">
        <v>0</v>
      </c>
      <c r="S18" s="2">
        <v>83</v>
      </c>
      <c r="T18" s="2">
        <v>0</v>
      </c>
      <c r="U18" s="2">
        <v>0</v>
      </c>
      <c r="V18" s="2">
        <v>166</v>
      </c>
      <c r="W18" s="2">
        <v>2970</v>
      </c>
      <c r="X18" s="2">
        <v>0</v>
      </c>
      <c r="Y18" s="2">
        <v>678</v>
      </c>
      <c r="Z18" s="2">
        <v>0</v>
      </c>
      <c r="AA18" s="1">
        <f t="shared" si="1"/>
        <v>5245</v>
      </c>
      <c r="AB18" s="13">
        <f t="shared" si="1"/>
        <v>166</v>
      </c>
      <c r="AC18" s="18">
        <f>AA18+AB18</f>
        <v>5411</v>
      </c>
      <c r="AE18" s="3" t="s">
        <v>15</v>
      </c>
      <c r="AF18" s="2">
        <f t="shared" si="2"/>
        <v>3131.7503302509899</v>
      </c>
      <c r="AG18" s="2" t="str">
        <f t="shared" si="2"/>
        <v>N.A.</v>
      </c>
      <c r="AH18" s="2">
        <f t="shared" si="2"/>
        <v>5160</v>
      </c>
      <c r="AI18" s="2" t="str">
        <f t="shared" si="2"/>
        <v>N.A.</v>
      </c>
      <c r="AJ18" s="2" t="str">
        <f t="shared" si="2"/>
        <v>N.A.</v>
      </c>
      <c r="AK18" s="2">
        <f t="shared" si="2"/>
        <v>5160</v>
      </c>
      <c r="AL18" s="2">
        <f t="shared" si="2"/>
        <v>881.03367003366998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1484.5414680648234</v>
      </c>
      <c r="AQ18" s="16">
        <f t="shared" si="2"/>
        <v>5160</v>
      </c>
      <c r="AR18" s="14">
        <f t="shared" si="2"/>
        <v>1597.2980964701535</v>
      </c>
    </row>
    <row r="19" spans="1:44" ht="15" customHeight="1" thickBot="1" x14ac:dyDescent="0.3">
      <c r="A19" s="4" t="s">
        <v>16</v>
      </c>
      <c r="B19" s="2">
        <f t="shared" ref="B19:K19" si="3">SUM(B15:B18)</f>
        <v>24565556</v>
      </c>
      <c r="C19" s="2">
        <f t="shared" si="3"/>
        <v>23639860</v>
      </c>
      <c r="D19" s="2">
        <f t="shared" si="3"/>
        <v>2390280</v>
      </c>
      <c r="E19" s="2">
        <f t="shared" si="3"/>
        <v>0</v>
      </c>
      <c r="F19" s="2">
        <f t="shared" si="3"/>
        <v>684560</v>
      </c>
      <c r="G19" s="2">
        <f t="shared" si="3"/>
        <v>7421560</v>
      </c>
      <c r="H19" s="2">
        <f t="shared" si="3"/>
        <v>8352965.9999999991</v>
      </c>
      <c r="I19" s="2">
        <f t="shared" si="3"/>
        <v>1411000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35993362</v>
      </c>
      <c r="M19" s="13">
        <f t="shared" ref="M19" si="5">C19+E19+G19+I19+K19</f>
        <v>32472420</v>
      </c>
      <c r="N19" s="18">
        <f>L19+M19</f>
        <v>68465782</v>
      </c>
      <c r="P19" s="4" t="s">
        <v>16</v>
      </c>
      <c r="Q19" s="2">
        <f t="shared" ref="Q19:Z19" si="6">SUM(Q15:Q18)</f>
        <v>7741</v>
      </c>
      <c r="R19" s="2">
        <f t="shared" si="6"/>
        <v>4023</v>
      </c>
      <c r="S19" s="2">
        <f t="shared" si="6"/>
        <v>335</v>
      </c>
      <c r="T19" s="2">
        <f t="shared" si="6"/>
        <v>0</v>
      </c>
      <c r="U19" s="2">
        <f t="shared" si="6"/>
        <v>199</v>
      </c>
      <c r="V19" s="2">
        <f t="shared" si="6"/>
        <v>1537</v>
      </c>
      <c r="W19" s="2">
        <f t="shared" si="6"/>
        <v>6159</v>
      </c>
      <c r="X19" s="2">
        <f t="shared" si="6"/>
        <v>1048</v>
      </c>
      <c r="Y19" s="2">
        <f t="shared" si="6"/>
        <v>983</v>
      </c>
      <c r="Z19" s="2">
        <f t="shared" si="6"/>
        <v>0</v>
      </c>
      <c r="AA19" s="1">
        <f t="shared" ref="AA19" si="7">Q19+S19+U19+W19+Y19</f>
        <v>15417</v>
      </c>
      <c r="AB19" s="13">
        <f t="shared" ref="AB19" si="8">R19+T19+V19+X19+Z19</f>
        <v>6608</v>
      </c>
      <c r="AC19" s="14">
        <f>AA19+AB19</f>
        <v>22025</v>
      </c>
      <c r="AE19" s="4" t="s">
        <v>16</v>
      </c>
      <c r="AF19" s="2">
        <f t="shared" ref="AF19:AO19" si="9">IFERROR(B19/Q19, "N.A.")</f>
        <v>3173.4344399948327</v>
      </c>
      <c r="AG19" s="2">
        <f t="shared" si="9"/>
        <v>5876.1769823514787</v>
      </c>
      <c r="AH19" s="2">
        <f t="shared" si="9"/>
        <v>7135.1641791044776</v>
      </c>
      <c r="AI19" s="2" t="str">
        <f t="shared" si="9"/>
        <v>N.A.</v>
      </c>
      <c r="AJ19" s="2">
        <f t="shared" si="9"/>
        <v>3440</v>
      </c>
      <c r="AK19" s="2">
        <f t="shared" si="9"/>
        <v>4828.6011711125566</v>
      </c>
      <c r="AL19" s="2">
        <f t="shared" si="9"/>
        <v>1356.2211397954211</v>
      </c>
      <c r="AM19" s="2">
        <f t="shared" si="9"/>
        <v>1346.3740458015268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2334.6540831549587</v>
      </c>
      <c r="AQ19" s="16">
        <f t="shared" ref="AQ19" si="11">IFERROR(M19/AB19, "N.A.")</f>
        <v>4914.1071428571431</v>
      </c>
      <c r="AR19" s="14">
        <f t="shared" ref="AR19" si="12">IFERROR(N19/AC19, "N.A.")</f>
        <v>3108.5485584562998</v>
      </c>
    </row>
    <row r="20" spans="1:44" ht="15" customHeight="1" thickBot="1" x14ac:dyDescent="0.3">
      <c r="A20" s="5" t="s">
        <v>0</v>
      </c>
      <c r="B20" s="48">
        <f>B19+C19</f>
        <v>48205416</v>
      </c>
      <c r="C20" s="49"/>
      <c r="D20" s="48">
        <f>D19+E19</f>
        <v>2390280</v>
      </c>
      <c r="E20" s="49"/>
      <c r="F20" s="48">
        <f>F19+G19</f>
        <v>8106120</v>
      </c>
      <c r="G20" s="49"/>
      <c r="H20" s="48">
        <f>H19+I19</f>
        <v>9763966</v>
      </c>
      <c r="I20" s="49"/>
      <c r="J20" s="48">
        <f>J19+K19</f>
        <v>0</v>
      </c>
      <c r="K20" s="49"/>
      <c r="L20" s="48">
        <f>L19+M19</f>
        <v>68465782</v>
      </c>
      <c r="M20" s="50"/>
      <c r="N20" s="19">
        <f>B20+D20+F20+H20+J20</f>
        <v>68465782</v>
      </c>
      <c r="P20" s="5" t="s">
        <v>0</v>
      </c>
      <c r="Q20" s="48">
        <f>Q19+R19</f>
        <v>11764</v>
      </c>
      <c r="R20" s="49"/>
      <c r="S20" s="48">
        <f>S19+T19</f>
        <v>335</v>
      </c>
      <c r="T20" s="49"/>
      <c r="U20" s="48">
        <f>U19+V19</f>
        <v>1736</v>
      </c>
      <c r="V20" s="49"/>
      <c r="W20" s="48">
        <f>W19+X19</f>
        <v>7207</v>
      </c>
      <c r="X20" s="49"/>
      <c r="Y20" s="48">
        <f>Y19+Z19</f>
        <v>983</v>
      </c>
      <c r="Z20" s="49"/>
      <c r="AA20" s="48">
        <f>AA19+AB19</f>
        <v>22025</v>
      </c>
      <c r="AB20" s="49"/>
      <c r="AC20" s="20">
        <f>Q20+S20+U20+W20+Y20</f>
        <v>22025</v>
      </c>
      <c r="AE20" s="5" t="s">
        <v>0</v>
      </c>
      <c r="AF20" s="28">
        <f>IFERROR(B20/Q20,"N.A.")</f>
        <v>4097.7062223733428</v>
      </c>
      <c r="AG20" s="29"/>
      <c r="AH20" s="28">
        <f>IFERROR(D20/S20,"N.A.")</f>
        <v>7135.1641791044776</v>
      </c>
      <c r="AI20" s="29"/>
      <c r="AJ20" s="28">
        <f>IFERROR(F20/U20,"N.A.")</f>
        <v>4669.4239631336404</v>
      </c>
      <c r="AK20" s="29"/>
      <c r="AL20" s="28">
        <f>IFERROR(H20/W20,"N.A.")</f>
        <v>1354.7892326904398</v>
      </c>
      <c r="AM20" s="29"/>
      <c r="AN20" s="28">
        <f>IFERROR(J20/Y20,"N.A.")</f>
        <v>0</v>
      </c>
      <c r="AO20" s="29"/>
      <c r="AP20" s="28">
        <f>IFERROR(L20/AA20,"N.A.")</f>
        <v>3108.5485584562998</v>
      </c>
      <c r="AQ20" s="29"/>
      <c r="AR20" s="17">
        <f>IFERROR(N20/AC20, "N.A.")</f>
        <v>3108.5485584562998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7192791.9999999991</v>
      </c>
      <c r="C27" s="2"/>
      <c r="D27" s="2">
        <v>1962000</v>
      </c>
      <c r="E27" s="2"/>
      <c r="F27" s="2">
        <v>399040</v>
      </c>
      <c r="G27" s="2"/>
      <c r="H27" s="2">
        <v>3293559.9999999995</v>
      </c>
      <c r="I27" s="2"/>
      <c r="J27" s="2"/>
      <c r="K27" s="2"/>
      <c r="L27" s="1">
        <f t="shared" ref="L27:M30" si="13">B27+D27+F27+H27+J27</f>
        <v>12847392</v>
      </c>
      <c r="M27" s="13">
        <f t="shared" si="13"/>
        <v>0</v>
      </c>
      <c r="N27" s="14">
        <f>L27+M27</f>
        <v>12847392</v>
      </c>
      <c r="P27" s="3" t="s">
        <v>12</v>
      </c>
      <c r="Q27" s="2">
        <v>1427</v>
      </c>
      <c r="R27" s="2">
        <v>0</v>
      </c>
      <c r="S27" s="2">
        <v>252</v>
      </c>
      <c r="T27" s="2">
        <v>0</v>
      </c>
      <c r="U27" s="2">
        <v>116</v>
      </c>
      <c r="V27" s="2">
        <v>0</v>
      </c>
      <c r="W27" s="2">
        <v>1106</v>
      </c>
      <c r="X27" s="2">
        <v>0</v>
      </c>
      <c r="Y27" s="2">
        <v>0</v>
      </c>
      <c r="Z27" s="2">
        <v>0</v>
      </c>
      <c r="AA27" s="1">
        <f t="shared" ref="AA27:AB30" si="14">Q27+S27+U27+W27+Y27</f>
        <v>2901</v>
      </c>
      <c r="AB27" s="13">
        <f t="shared" si="14"/>
        <v>0</v>
      </c>
      <c r="AC27" s="14">
        <f>AA27+AB27</f>
        <v>2901</v>
      </c>
      <c r="AE27" s="3" t="s">
        <v>12</v>
      </c>
      <c r="AF27" s="2">
        <f t="shared" ref="AF27:AR30" si="15">IFERROR(B27/Q27, "N.A.")</f>
        <v>5040.4989488437277</v>
      </c>
      <c r="AG27" s="2" t="str">
        <f t="shared" si="15"/>
        <v>N.A.</v>
      </c>
      <c r="AH27" s="2">
        <f t="shared" si="15"/>
        <v>7785.7142857142853</v>
      </c>
      <c r="AI27" s="2" t="str">
        <f t="shared" si="15"/>
        <v>N.A.</v>
      </c>
      <c r="AJ27" s="2">
        <f t="shared" si="15"/>
        <v>3440</v>
      </c>
      <c r="AK27" s="2" t="str">
        <f t="shared" si="15"/>
        <v>N.A.</v>
      </c>
      <c r="AL27" s="2">
        <f t="shared" si="15"/>
        <v>2977.9023508137429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4428.6080661840742</v>
      </c>
      <c r="AQ27" s="16" t="str">
        <f t="shared" si="15"/>
        <v>N.A.</v>
      </c>
      <c r="AR27" s="14">
        <f t="shared" si="15"/>
        <v>4428.6080661840742</v>
      </c>
    </row>
    <row r="28" spans="1:44" ht="15" customHeight="1" thickBot="1" x14ac:dyDescent="0.3">
      <c r="A28" s="3" t="s">
        <v>13</v>
      </c>
      <c r="B28" s="2"/>
      <c r="C28" s="2">
        <v>513000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513000</v>
      </c>
      <c r="N28" s="14">
        <f>L28+M28</f>
        <v>513000</v>
      </c>
      <c r="P28" s="3" t="s">
        <v>13</v>
      </c>
      <c r="Q28" s="2">
        <v>0</v>
      </c>
      <c r="R28" s="2">
        <v>114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114</v>
      </c>
      <c r="AC28" s="14">
        <f>AA28+AB28</f>
        <v>114</v>
      </c>
      <c r="AE28" s="3" t="s">
        <v>13</v>
      </c>
      <c r="AF28" s="2" t="str">
        <f t="shared" si="15"/>
        <v>N.A.</v>
      </c>
      <c r="AG28" s="2">
        <f t="shared" si="15"/>
        <v>4500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>
        <f t="shared" si="15"/>
        <v>4500</v>
      </c>
      <c r="AR28" s="14">
        <f t="shared" si="15"/>
        <v>4500</v>
      </c>
    </row>
    <row r="29" spans="1:44" ht="15" customHeight="1" thickBot="1" x14ac:dyDescent="0.3">
      <c r="A29" s="3" t="s">
        <v>14</v>
      </c>
      <c r="B29" s="2">
        <v>6550940</v>
      </c>
      <c r="C29" s="2">
        <v>11065860</v>
      </c>
      <c r="D29" s="2"/>
      <c r="E29" s="2"/>
      <c r="F29" s="2"/>
      <c r="G29" s="2">
        <v>2905000</v>
      </c>
      <c r="H29" s="2"/>
      <c r="I29" s="2">
        <v>1411000</v>
      </c>
      <c r="J29" s="2"/>
      <c r="K29" s="2"/>
      <c r="L29" s="1">
        <f t="shared" si="13"/>
        <v>6550940</v>
      </c>
      <c r="M29" s="13">
        <f t="shared" si="13"/>
        <v>15381860</v>
      </c>
      <c r="N29" s="14">
        <f>L29+M29</f>
        <v>21932800</v>
      </c>
      <c r="P29" s="3" t="s">
        <v>14</v>
      </c>
      <c r="Q29" s="2">
        <v>2298</v>
      </c>
      <c r="R29" s="2">
        <v>2485</v>
      </c>
      <c r="S29" s="2">
        <v>0</v>
      </c>
      <c r="T29" s="2">
        <v>0</v>
      </c>
      <c r="U29" s="2">
        <v>0</v>
      </c>
      <c r="V29" s="2">
        <v>761</v>
      </c>
      <c r="W29" s="2">
        <v>0</v>
      </c>
      <c r="X29" s="2">
        <v>1048</v>
      </c>
      <c r="Y29" s="2">
        <v>0</v>
      </c>
      <c r="Z29" s="2">
        <v>0</v>
      </c>
      <c r="AA29" s="1">
        <f t="shared" si="14"/>
        <v>2298</v>
      </c>
      <c r="AB29" s="13">
        <f t="shared" si="14"/>
        <v>4294</v>
      </c>
      <c r="AC29" s="14">
        <f>AA29+AB29</f>
        <v>6592</v>
      </c>
      <c r="AE29" s="3" t="s">
        <v>14</v>
      </c>
      <c r="AF29" s="2">
        <f t="shared" si="15"/>
        <v>2850.7136640557005</v>
      </c>
      <c r="AG29" s="2">
        <f t="shared" si="15"/>
        <v>4453.0623742454727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3817.3455978975035</v>
      </c>
      <c r="AL29" s="2" t="str">
        <f t="shared" si="15"/>
        <v>N.A.</v>
      </c>
      <c r="AM29" s="2">
        <f t="shared" si="15"/>
        <v>1346.3740458015268</v>
      </c>
      <c r="AN29" s="2" t="str">
        <f t="shared" si="15"/>
        <v>N.A.</v>
      </c>
      <c r="AO29" s="2" t="str">
        <f t="shared" si="15"/>
        <v>N.A.</v>
      </c>
      <c r="AP29" s="15">
        <f t="shared" si="15"/>
        <v>2850.7136640557005</v>
      </c>
      <c r="AQ29" s="16">
        <f t="shared" si="15"/>
        <v>3582.1751280857011</v>
      </c>
      <c r="AR29" s="14">
        <f t="shared" si="15"/>
        <v>3327.1844660194174</v>
      </c>
    </row>
    <row r="30" spans="1:44" ht="15" customHeight="1" thickBot="1" x14ac:dyDescent="0.3">
      <c r="A30" s="3" t="s">
        <v>15</v>
      </c>
      <c r="B30" s="2">
        <v>4741469.9999999991</v>
      </c>
      <c r="C30" s="2"/>
      <c r="D30" s="2">
        <v>428280</v>
      </c>
      <c r="E30" s="2"/>
      <c r="F30" s="2"/>
      <c r="G30" s="2">
        <v>856560</v>
      </c>
      <c r="H30" s="2">
        <v>2478570</v>
      </c>
      <c r="I30" s="2"/>
      <c r="J30" s="2">
        <v>0</v>
      </c>
      <c r="K30" s="2"/>
      <c r="L30" s="1">
        <f t="shared" si="13"/>
        <v>7648319.9999999991</v>
      </c>
      <c r="M30" s="13">
        <f t="shared" si="13"/>
        <v>856560</v>
      </c>
      <c r="N30" s="14">
        <f>L30+M30</f>
        <v>8504880</v>
      </c>
      <c r="P30" s="3" t="s">
        <v>15</v>
      </c>
      <c r="Q30" s="2">
        <v>1514</v>
      </c>
      <c r="R30" s="2">
        <v>0</v>
      </c>
      <c r="S30" s="2">
        <v>83</v>
      </c>
      <c r="T30" s="2">
        <v>0</v>
      </c>
      <c r="U30" s="2">
        <v>0</v>
      </c>
      <c r="V30" s="2">
        <v>166</v>
      </c>
      <c r="W30" s="2">
        <v>2819</v>
      </c>
      <c r="X30" s="2">
        <v>0</v>
      </c>
      <c r="Y30" s="2">
        <v>610</v>
      </c>
      <c r="Z30" s="2">
        <v>0</v>
      </c>
      <c r="AA30" s="1">
        <f t="shared" si="14"/>
        <v>5026</v>
      </c>
      <c r="AB30" s="13">
        <f t="shared" si="14"/>
        <v>166</v>
      </c>
      <c r="AC30" s="18">
        <f>AA30+AB30</f>
        <v>5192</v>
      </c>
      <c r="AE30" s="3" t="s">
        <v>15</v>
      </c>
      <c r="AF30" s="2">
        <f t="shared" si="15"/>
        <v>3131.7503302509899</v>
      </c>
      <c r="AG30" s="2" t="str">
        <f t="shared" si="15"/>
        <v>N.A.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>
        <f t="shared" si="15"/>
        <v>5160</v>
      </c>
      <c r="AL30" s="2">
        <f t="shared" si="15"/>
        <v>879.2373181979425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1521.75089534421</v>
      </c>
      <c r="AQ30" s="16">
        <f t="shared" si="15"/>
        <v>5160</v>
      </c>
      <c r="AR30" s="14">
        <f t="shared" si="15"/>
        <v>1638.0739599383667</v>
      </c>
    </row>
    <row r="31" spans="1:44" ht="15" customHeight="1" thickBot="1" x14ac:dyDescent="0.3">
      <c r="A31" s="4" t="s">
        <v>16</v>
      </c>
      <c r="B31" s="2">
        <f t="shared" ref="B31:K31" si="16">SUM(B27:B30)</f>
        <v>18485202</v>
      </c>
      <c r="C31" s="2">
        <f t="shared" si="16"/>
        <v>11578860</v>
      </c>
      <c r="D31" s="2">
        <f t="shared" si="16"/>
        <v>2390280</v>
      </c>
      <c r="E31" s="2">
        <f t="shared" si="16"/>
        <v>0</v>
      </c>
      <c r="F31" s="2">
        <f t="shared" si="16"/>
        <v>399040</v>
      </c>
      <c r="G31" s="2">
        <f t="shared" si="16"/>
        <v>3761560</v>
      </c>
      <c r="H31" s="2">
        <f t="shared" si="16"/>
        <v>5772130</v>
      </c>
      <c r="I31" s="2">
        <f t="shared" si="16"/>
        <v>1411000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27046652</v>
      </c>
      <c r="M31" s="13">
        <f t="shared" ref="M31" si="18">C31+E31+G31+I31+K31</f>
        <v>16751420</v>
      </c>
      <c r="N31" s="18">
        <f>L31+M31</f>
        <v>43798072</v>
      </c>
      <c r="P31" s="4" t="s">
        <v>16</v>
      </c>
      <c r="Q31" s="2">
        <f t="shared" ref="Q31:Z31" si="19">SUM(Q27:Q30)</f>
        <v>5239</v>
      </c>
      <c r="R31" s="2">
        <f t="shared" si="19"/>
        <v>2599</v>
      </c>
      <c r="S31" s="2">
        <f t="shared" si="19"/>
        <v>335</v>
      </c>
      <c r="T31" s="2">
        <f t="shared" si="19"/>
        <v>0</v>
      </c>
      <c r="U31" s="2">
        <f t="shared" si="19"/>
        <v>116</v>
      </c>
      <c r="V31" s="2">
        <f t="shared" si="19"/>
        <v>927</v>
      </c>
      <c r="W31" s="2">
        <f t="shared" si="19"/>
        <v>3925</v>
      </c>
      <c r="X31" s="2">
        <f t="shared" si="19"/>
        <v>1048</v>
      </c>
      <c r="Y31" s="2">
        <f t="shared" si="19"/>
        <v>610</v>
      </c>
      <c r="Z31" s="2">
        <f t="shared" si="19"/>
        <v>0</v>
      </c>
      <c r="AA31" s="1">
        <f t="shared" ref="AA31" si="20">Q31+S31+U31+W31+Y31</f>
        <v>10225</v>
      </c>
      <c r="AB31" s="13">
        <f t="shared" ref="AB31" si="21">R31+T31+V31+X31+Z31</f>
        <v>4574</v>
      </c>
      <c r="AC31" s="14">
        <f>AA31+AB31</f>
        <v>14799</v>
      </c>
      <c r="AE31" s="4" t="s">
        <v>16</v>
      </c>
      <c r="AF31" s="2">
        <f t="shared" ref="AF31:AO31" si="22">IFERROR(B31/Q31, "N.A.")</f>
        <v>3528.3836610040084</v>
      </c>
      <c r="AG31" s="2">
        <f t="shared" si="22"/>
        <v>4455.1212004617164</v>
      </c>
      <c r="AH31" s="2">
        <f t="shared" si="22"/>
        <v>7135.1641791044776</v>
      </c>
      <c r="AI31" s="2" t="str">
        <f t="shared" si="22"/>
        <v>N.A.</v>
      </c>
      <c r="AJ31" s="2">
        <f t="shared" si="22"/>
        <v>3440</v>
      </c>
      <c r="AK31" s="2">
        <f t="shared" si="22"/>
        <v>4057.7777777777778</v>
      </c>
      <c r="AL31" s="2">
        <f t="shared" si="22"/>
        <v>1470.6063694267516</v>
      </c>
      <c r="AM31" s="2">
        <f t="shared" si="22"/>
        <v>1346.3740458015268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2645.1493398533007</v>
      </c>
      <c r="AQ31" s="16">
        <f t="shared" ref="AQ31" si="24">IFERROR(M31/AB31, "N.A.")</f>
        <v>3662.3130738959335</v>
      </c>
      <c r="AR31" s="14">
        <f t="shared" ref="AR31" si="25">IFERROR(N31/AC31, "N.A.")</f>
        <v>2959.5291573754985</v>
      </c>
    </row>
    <row r="32" spans="1:44" ht="15" customHeight="1" thickBot="1" x14ac:dyDescent="0.3">
      <c r="A32" s="5" t="s">
        <v>0</v>
      </c>
      <c r="B32" s="48">
        <f>B31+C31</f>
        <v>30064062</v>
      </c>
      <c r="C32" s="49"/>
      <c r="D32" s="48">
        <f>D31+E31</f>
        <v>2390280</v>
      </c>
      <c r="E32" s="49"/>
      <c r="F32" s="48">
        <f>F31+G31</f>
        <v>4160600</v>
      </c>
      <c r="G32" s="49"/>
      <c r="H32" s="48">
        <f>H31+I31</f>
        <v>7183130</v>
      </c>
      <c r="I32" s="49"/>
      <c r="J32" s="48">
        <f>J31+K31</f>
        <v>0</v>
      </c>
      <c r="K32" s="49"/>
      <c r="L32" s="48">
        <f>L31+M31</f>
        <v>43798072</v>
      </c>
      <c r="M32" s="50"/>
      <c r="N32" s="19">
        <f>B32+D32+F32+H32+J32</f>
        <v>43798072</v>
      </c>
      <c r="P32" s="5" t="s">
        <v>0</v>
      </c>
      <c r="Q32" s="48">
        <f>Q31+R31</f>
        <v>7838</v>
      </c>
      <c r="R32" s="49"/>
      <c r="S32" s="48">
        <f>S31+T31</f>
        <v>335</v>
      </c>
      <c r="T32" s="49"/>
      <c r="U32" s="48">
        <f>U31+V31</f>
        <v>1043</v>
      </c>
      <c r="V32" s="49"/>
      <c r="W32" s="48">
        <f>W31+X31</f>
        <v>4973</v>
      </c>
      <c r="X32" s="49"/>
      <c r="Y32" s="48">
        <f>Y31+Z31</f>
        <v>610</v>
      </c>
      <c r="Z32" s="49"/>
      <c r="AA32" s="48">
        <f>AA31+AB31</f>
        <v>14799</v>
      </c>
      <c r="AB32" s="49"/>
      <c r="AC32" s="20">
        <f>Q32+S32+U32+W32+Y32</f>
        <v>14799</v>
      </c>
      <c r="AE32" s="5" t="s">
        <v>0</v>
      </c>
      <c r="AF32" s="28">
        <f>IFERROR(B32/Q32,"N.A.")</f>
        <v>3835.6802755805052</v>
      </c>
      <c r="AG32" s="29"/>
      <c r="AH32" s="28">
        <f>IFERROR(D32/S32,"N.A.")</f>
        <v>7135.1641791044776</v>
      </c>
      <c r="AI32" s="29"/>
      <c r="AJ32" s="28">
        <f>IFERROR(F32/U32,"N.A.")</f>
        <v>3989.0699904122721</v>
      </c>
      <c r="AK32" s="29"/>
      <c r="AL32" s="28">
        <f>IFERROR(H32/W32,"N.A.")</f>
        <v>1444.42589985924</v>
      </c>
      <c r="AM32" s="29"/>
      <c r="AN32" s="28">
        <f>IFERROR(J32/Y32,"N.A.")</f>
        <v>0</v>
      </c>
      <c r="AO32" s="29"/>
      <c r="AP32" s="28">
        <f>IFERROR(L32/AA32,"N.A.")</f>
        <v>2959.5291573754985</v>
      </c>
      <c r="AQ32" s="29"/>
      <c r="AR32" s="17">
        <f>IFERROR(N32/AC32, "N.A.")</f>
        <v>2959.5291573754985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613044</v>
      </c>
      <c r="C39" s="2"/>
      <c r="D39" s="2"/>
      <c r="E39" s="2"/>
      <c r="F39" s="2">
        <v>285520</v>
      </c>
      <c r="G39" s="2"/>
      <c r="H39" s="2">
        <v>2442736</v>
      </c>
      <c r="I39" s="2"/>
      <c r="J39" s="2">
        <v>0</v>
      </c>
      <c r="K39" s="2"/>
      <c r="L39" s="1">
        <f t="shared" ref="L39:M42" si="26">B39+D39+F39+H39+J39</f>
        <v>3341300</v>
      </c>
      <c r="M39" s="13">
        <f t="shared" si="26"/>
        <v>0</v>
      </c>
      <c r="N39" s="14">
        <f>L39+M39</f>
        <v>3341300</v>
      </c>
      <c r="P39" s="3" t="s">
        <v>12</v>
      </c>
      <c r="Q39" s="2">
        <v>348</v>
      </c>
      <c r="R39" s="2">
        <v>0</v>
      </c>
      <c r="S39" s="2">
        <v>0</v>
      </c>
      <c r="T39" s="2">
        <v>0</v>
      </c>
      <c r="U39" s="2">
        <v>83</v>
      </c>
      <c r="V39" s="2">
        <v>0</v>
      </c>
      <c r="W39" s="2">
        <v>2083</v>
      </c>
      <c r="X39" s="2">
        <v>0</v>
      </c>
      <c r="Y39" s="2">
        <v>305</v>
      </c>
      <c r="Z39" s="2">
        <v>0</v>
      </c>
      <c r="AA39" s="1">
        <f t="shared" ref="AA39:AB42" si="27">Q39+S39+U39+W39+Y39</f>
        <v>2819</v>
      </c>
      <c r="AB39" s="13">
        <f t="shared" si="27"/>
        <v>0</v>
      </c>
      <c r="AC39" s="14">
        <f>AA39+AB39</f>
        <v>2819</v>
      </c>
      <c r="AE39" s="3" t="s">
        <v>12</v>
      </c>
      <c r="AF39" s="2">
        <f t="shared" ref="AF39:AR42" si="28">IFERROR(B39/Q39, "N.A.")</f>
        <v>1761.6206896551723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3440</v>
      </c>
      <c r="AK39" s="2" t="str">
        <f t="shared" si="28"/>
        <v>N.A.</v>
      </c>
      <c r="AL39" s="2">
        <f t="shared" si="28"/>
        <v>1172.7009121459434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1185.2784675416815</v>
      </c>
      <c r="AQ39" s="16" t="str">
        <f t="shared" si="28"/>
        <v>N.A.</v>
      </c>
      <c r="AR39" s="14">
        <f t="shared" si="28"/>
        <v>1185.2784675416815</v>
      </c>
    </row>
    <row r="40" spans="1:44" ht="15" customHeight="1" thickBot="1" x14ac:dyDescent="0.3">
      <c r="A40" s="3" t="s">
        <v>13</v>
      </c>
      <c r="B40" s="2">
        <v>760190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760190</v>
      </c>
      <c r="M40" s="13">
        <f t="shared" si="26"/>
        <v>0</v>
      </c>
      <c r="N40" s="14">
        <f>L40+M40</f>
        <v>760190</v>
      </c>
      <c r="P40" s="3" t="s">
        <v>13</v>
      </c>
      <c r="Q40" s="2">
        <v>535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535</v>
      </c>
      <c r="AB40" s="13">
        <f t="shared" si="27"/>
        <v>0</v>
      </c>
      <c r="AC40" s="14">
        <f>AA40+AB40</f>
        <v>535</v>
      </c>
      <c r="AE40" s="3" t="s">
        <v>13</v>
      </c>
      <c r="AF40" s="2">
        <f t="shared" si="28"/>
        <v>1420.9158878504672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1420.9158878504672</v>
      </c>
      <c r="AQ40" s="16" t="str">
        <f t="shared" si="28"/>
        <v>N.A.</v>
      </c>
      <c r="AR40" s="14">
        <f t="shared" si="28"/>
        <v>1420.9158878504672</v>
      </c>
    </row>
    <row r="41" spans="1:44" ht="15" customHeight="1" thickBot="1" x14ac:dyDescent="0.3">
      <c r="A41" s="3" t="s">
        <v>14</v>
      </c>
      <c r="B41" s="2">
        <v>4707119.9999999991</v>
      </c>
      <c r="C41" s="2">
        <v>12061000.000000002</v>
      </c>
      <c r="D41" s="2"/>
      <c r="E41" s="2"/>
      <c r="F41" s="2"/>
      <c r="G41" s="2">
        <v>3660000</v>
      </c>
      <c r="H41" s="2"/>
      <c r="I41" s="2"/>
      <c r="J41" s="2"/>
      <c r="K41" s="2"/>
      <c r="L41" s="1">
        <f t="shared" si="26"/>
        <v>4707119.9999999991</v>
      </c>
      <c r="M41" s="13">
        <f t="shared" si="26"/>
        <v>15721000.000000002</v>
      </c>
      <c r="N41" s="14">
        <f>L41+M41</f>
        <v>20428120</v>
      </c>
      <c r="P41" s="3" t="s">
        <v>14</v>
      </c>
      <c r="Q41" s="2">
        <v>1619</v>
      </c>
      <c r="R41" s="2">
        <v>1424</v>
      </c>
      <c r="S41" s="2">
        <v>0</v>
      </c>
      <c r="T41" s="2">
        <v>0</v>
      </c>
      <c r="U41" s="2">
        <v>0</v>
      </c>
      <c r="V41" s="2">
        <v>610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1619</v>
      </c>
      <c r="AB41" s="13">
        <f t="shared" si="27"/>
        <v>2034</v>
      </c>
      <c r="AC41" s="14">
        <f>AA41+AB41</f>
        <v>3653</v>
      </c>
      <c r="AE41" s="3" t="s">
        <v>14</v>
      </c>
      <c r="AF41" s="2">
        <f t="shared" si="28"/>
        <v>2907.4243360098822</v>
      </c>
      <c r="AG41" s="2">
        <f t="shared" si="28"/>
        <v>8469.8033707865179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6000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2907.4243360098822</v>
      </c>
      <c r="AQ41" s="16">
        <f t="shared" si="28"/>
        <v>7729.1052114060976</v>
      </c>
      <c r="AR41" s="14">
        <f t="shared" si="28"/>
        <v>5592.1489186969611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138100</v>
      </c>
      <c r="I42" s="2"/>
      <c r="J42" s="2">
        <v>0</v>
      </c>
      <c r="K42" s="2"/>
      <c r="L42" s="1">
        <f t="shared" si="26"/>
        <v>138100</v>
      </c>
      <c r="M42" s="13">
        <f t="shared" si="26"/>
        <v>0</v>
      </c>
      <c r="N42" s="14">
        <f>L42+M42</f>
        <v>138100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151</v>
      </c>
      <c r="X42" s="2">
        <v>0</v>
      </c>
      <c r="Y42" s="2">
        <v>68</v>
      </c>
      <c r="Z42" s="2">
        <v>0</v>
      </c>
      <c r="AA42" s="1">
        <f t="shared" si="27"/>
        <v>219</v>
      </c>
      <c r="AB42" s="13">
        <f t="shared" si="27"/>
        <v>0</v>
      </c>
      <c r="AC42" s="14">
        <f>AA42+AB42</f>
        <v>219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914.5695364238411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630.59360730593608</v>
      </c>
      <c r="AQ42" s="16" t="str">
        <f t="shared" si="28"/>
        <v>N.A.</v>
      </c>
      <c r="AR42" s="14">
        <f t="shared" si="28"/>
        <v>630.59360730593608</v>
      </c>
    </row>
    <row r="43" spans="1:44" ht="15" customHeight="1" thickBot="1" x14ac:dyDescent="0.3">
      <c r="A43" s="4" t="s">
        <v>16</v>
      </c>
      <c r="B43" s="2">
        <f t="shared" ref="B43:K43" si="29">SUM(B39:B42)</f>
        <v>6080353.9999999991</v>
      </c>
      <c r="C43" s="2">
        <f t="shared" si="29"/>
        <v>12061000.000000002</v>
      </c>
      <c r="D43" s="2">
        <f t="shared" si="29"/>
        <v>0</v>
      </c>
      <c r="E43" s="2">
        <f t="shared" si="29"/>
        <v>0</v>
      </c>
      <c r="F43" s="2">
        <f t="shared" si="29"/>
        <v>285520</v>
      </c>
      <c r="G43" s="2">
        <f t="shared" si="29"/>
        <v>3660000</v>
      </c>
      <c r="H43" s="2">
        <f t="shared" si="29"/>
        <v>2580836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8946710</v>
      </c>
      <c r="M43" s="13">
        <f t="shared" ref="M43" si="31">C43+E43+G43+I43+K43</f>
        <v>15721000.000000002</v>
      </c>
      <c r="N43" s="18">
        <f>L43+M43</f>
        <v>24667710</v>
      </c>
      <c r="P43" s="4" t="s">
        <v>16</v>
      </c>
      <c r="Q43" s="2">
        <f t="shared" ref="Q43:Z43" si="32">SUM(Q39:Q42)</f>
        <v>2502</v>
      </c>
      <c r="R43" s="2">
        <f t="shared" si="32"/>
        <v>1424</v>
      </c>
      <c r="S43" s="2">
        <f t="shared" si="32"/>
        <v>0</v>
      </c>
      <c r="T43" s="2">
        <f t="shared" si="32"/>
        <v>0</v>
      </c>
      <c r="U43" s="2">
        <f t="shared" si="32"/>
        <v>83</v>
      </c>
      <c r="V43" s="2">
        <f t="shared" si="32"/>
        <v>610</v>
      </c>
      <c r="W43" s="2">
        <f t="shared" si="32"/>
        <v>2234</v>
      </c>
      <c r="X43" s="2">
        <f t="shared" si="32"/>
        <v>0</v>
      </c>
      <c r="Y43" s="2">
        <f t="shared" si="32"/>
        <v>373</v>
      </c>
      <c r="Z43" s="2">
        <f t="shared" si="32"/>
        <v>0</v>
      </c>
      <c r="AA43" s="1">
        <f t="shared" ref="AA43" si="33">Q43+S43+U43+W43+Y43</f>
        <v>5192</v>
      </c>
      <c r="AB43" s="13">
        <f t="shared" ref="AB43" si="34">R43+T43+V43+X43+Z43</f>
        <v>2034</v>
      </c>
      <c r="AC43" s="18">
        <f>AA43+AB43</f>
        <v>7226</v>
      </c>
      <c r="AE43" s="4" t="s">
        <v>16</v>
      </c>
      <c r="AF43" s="2">
        <f t="shared" ref="AF43:AO43" si="35">IFERROR(B43/Q43, "N.A.")</f>
        <v>2430.1974420463625</v>
      </c>
      <c r="AG43" s="2">
        <f t="shared" si="35"/>
        <v>8469.8033707865179</v>
      </c>
      <c r="AH43" s="2" t="str">
        <f t="shared" si="35"/>
        <v>N.A.</v>
      </c>
      <c r="AI43" s="2" t="str">
        <f t="shared" si="35"/>
        <v>N.A.</v>
      </c>
      <c r="AJ43" s="2">
        <f t="shared" si="35"/>
        <v>3440</v>
      </c>
      <c r="AK43" s="2">
        <f t="shared" si="35"/>
        <v>6000</v>
      </c>
      <c r="AL43" s="2">
        <f t="shared" si="35"/>
        <v>1155.2533572068039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1723.17218798151</v>
      </c>
      <c r="AQ43" s="16">
        <f t="shared" ref="AQ43" si="37">IFERROR(M43/AB43, "N.A.")</f>
        <v>7729.1052114060976</v>
      </c>
      <c r="AR43" s="14">
        <f t="shared" ref="AR43" si="38">IFERROR(N43/AC43, "N.A.")</f>
        <v>3413.7434265153611</v>
      </c>
    </row>
    <row r="44" spans="1:44" ht="15" customHeight="1" thickBot="1" x14ac:dyDescent="0.3">
      <c r="A44" s="5" t="s">
        <v>0</v>
      </c>
      <c r="B44" s="48">
        <f>B43+C43</f>
        <v>18141354</v>
      </c>
      <c r="C44" s="49"/>
      <c r="D44" s="48">
        <f>D43+E43</f>
        <v>0</v>
      </c>
      <c r="E44" s="49"/>
      <c r="F44" s="48">
        <f>F43+G43</f>
        <v>3945520</v>
      </c>
      <c r="G44" s="49"/>
      <c r="H44" s="48">
        <f>H43+I43</f>
        <v>2580836</v>
      </c>
      <c r="I44" s="49"/>
      <c r="J44" s="48">
        <f>J43+K43</f>
        <v>0</v>
      </c>
      <c r="K44" s="49"/>
      <c r="L44" s="48">
        <f>L43+M43</f>
        <v>24667710</v>
      </c>
      <c r="M44" s="50"/>
      <c r="N44" s="19">
        <f>B44+D44+F44+H44+J44</f>
        <v>24667710</v>
      </c>
      <c r="P44" s="5" t="s">
        <v>0</v>
      </c>
      <c r="Q44" s="48">
        <f>Q43+R43</f>
        <v>3926</v>
      </c>
      <c r="R44" s="49"/>
      <c r="S44" s="48">
        <f>S43+T43</f>
        <v>0</v>
      </c>
      <c r="T44" s="49"/>
      <c r="U44" s="48">
        <f>U43+V43</f>
        <v>693</v>
      </c>
      <c r="V44" s="49"/>
      <c r="W44" s="48">
        <f>W43+X43</f>
        <v>2234</v>
      </c>
      <c r="X44" s="49"/>
      <c r="Y44" s="48">
        <f>Y43+Z43</f>
        <v>373</v>
      </c>
      <c r="Z44" s="49"/>
      <c r="AA44" s="48">
        <f>AA43+AB43</f>
        <v>7226</v>
      </c>
      <c r="AB44" s="50"/>
      <c r="AC44" s="19">
        <f>Q44+S44+U44+W44+Y44</f>
        <v>7226</v>
      </c>
      <c r="AE44" s="5" t="s">
        <v>0</v>
      </c>
      <c r="AF44" s="28">
        <f>IFERROR(B44/Q44,"N.A.")</f>
        <v>4620.8237391747325</v>
      </c>
      <c r="AG44" s="29"/>
      <c r="AH44" s="28" t="str">
        <f>IFERROR(D44/S44,"N.A.")</f>
        <v>N.A.</v>
      </c>
      <c r="AI44" s="29"/>
      <c r="AJ44" s="28">
        <f>IFERROR(F44/U44,"N.A.")</f>
        <v>5693.391053391053</v>
      </c>
      <c r="AK44" s="29"/>
      <c r="AL44" s="28">
        <f>IFERROR(H44/W44,"N.A.")</f>
        <v>1155.2533572068039</v>
      </c>
      <c r="AM44" s="29"/>
      <c r="AN44" s="28">
        <f>IFERROR(J44/Y44,"N.A.")</f>
        <v>0</v>
      </c>
      <c r="AO44" s="29"/>
      <c r="AP44" s="28">
        <f>IFERROR(L44/AA44,"N.A.")</f>
        <v>3413.7434265153611</v>
      </c>
      <c r="AQ44" s="29"/>
      <c r="AR44" s="17">
        <f>IFERROR(N44/AC44, "N.A.")</f>
        <v>3413.7434265153611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212850</v>
      </c>
      <c r="C15" s="2"/>
      <c r="D15" s="2">
        <v>510840</v>
      </c>
      <c r="E15" s="2"/>
      <c r="F15" s="2"/>
      <c r="G15" s="2"/>
      <c r="H15" s="2">
        <v>3116180</v>
      </c>
      <c r="I15" s="2"/>
      <c r="J15" s="2"/>
      <c r="K15" s="2"/>
      <c r="L15" s="1">
        <f t="shared" ref="L15:M18" si="0">B15+D15+F15+H15+J15</f>
        <v>3839870</v>
      </c>
      <c r="M15" s="13">
        <f t="shared" si="0"/>
        <v>0</v>
      </c>
      <c r="N15" s="14">
        <f>L15+M15</f>
        <v>3839870</v>
      </c>
      <c r="P15" s="3" t="s">
        <v>12</v>
      </c>
      <c r="Q15" s="2">
        <v>99</v>
      </c>
      <c r="R15" s="2">
        <v>0</v>
      </c>
      <c r="S15" s="2">
        <v>99</v>
      </c>
      <c r="T15" s="2">
        <v>0</v>
      </c>
      <c r="U15" s="2">
        <v>0</v>
      </c>
      <c r="V15" s="2">
        <v>0</v>
      </c>
      <c r="W15" s="2">
        <v>654</v>
      </c>
      <c r="X15" s="2">
        <v>0</v>
      </c>
      <c r="Y15" s="2">
        <v>0</v>
      </c>
      <c r="Z15" s="2">
        <v>0</v>
      </c>
      <c r="AA15" s="1">
        <f t="shared" ref="AA15:AB18" si="1">Q15+S15+U15+W15+Y15</f>
        <v>852</v>
      </c>
      <c r="AB15" s="13">
        <f t="shared" si="1"/>
        <v>0</v>
      </c>
      <c r="AC15" s="14">
        <f>AA15+AB15</f>
        <v>852</v>
      </c>
      <c r="AE15" s="3" t="s">
        <v>12</v>
      </c>
      <c r="AF15" s="2">
        <f t="shared" ref="AF15:AR18" si="2">IFERROR(B15/Q15, "N.A.")</f>
        <v>2150</v>
      </c>
      <c r="AG15" s="2" t="str">
        <f t="shared" si="2"/>
        <v>N.A.</v>
      </c>
      <c r="AH15" s="2">
        <f t="shared" si="2"/>
        <v>5160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4764.8012232415904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4506.8896713615022</v>
      </c>
      <c r="AQ15" s="16" t="str">
        <f t="shared" si="2"/>
        <v>N.A.</v>
      </c>
      <c r="AR15" s="14">
        <f t="shared" si="2"/>
        <v>4506.8896713615022</v>
      </c>
    </row>
    <row r="16" spans="1:44" ht="15" customHeight="1" thickBot="1" x14ac:dyDescent="0.3">
      <c r="A16" s="3" t="s">
        <v>13</v>
      </c>
      <c r="B16" s="2">
        <v>1038708</v>
      </c>
      <c r="C16" s="2">
        <v>553410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1038708</v>
      </c>
      <c r="M16" s="13">
        <f t="shared" si="0"/>
        <v>553410</v>
      </c>
      <c r="N16" s="14">
        <f>L16+M16</f>
        <v>1592118</v>
      </c>
      <c r="P16" s="3" t="s">
        <v>13</v>
      </c>
      <c r="Q16" s="2">
        <v>297</v>
      </c>
      <c r="R16" s="2">
        <v>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297</v>
      </c>
      <c r="AB16" s="13">
        <f t="shared" si="1"/>
        <v>99</v>
      </c>
      <c r="AC16" s="14">
        <f>AA16+AB16</f>
        <v>396</v>
      </c>
      <c r="AE16" s="3" t="s">
        <v>13</v>
      </c>
      <c r="AF16" s="2">
        <f t="shared" si="2"/>
        <v>3497.3333333333335</v>
      </c>
      <c r="AG16" s="2">
        <f t="shared" si="2"/>
        <v>5590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3497.3333333333335</v>
      </c>
      <c r="AQ16" s="16">
        <f t="shared" si="2"/>
        <v>5590</v>
      </c>
      <c r="AR16" s="14">
        <f t="shared" si="2"/>
        <v>4020.5</v>
      </c>
    </row>
    <row r="17" spans="1:44" ht="15" customHeight="1" thickBot="1" x14ac:dyDescent="0.3">
      <c r="A17" s="3" t="s">
        <v>14</v>
      </c>
      <c r="B17" s="2">
        <v>2281950</v>
      </c>
      <c r="C17" s="2">
        <v>28546240.000000004</v>
      </c>
      <c r="D17" s="2"/>
      <c r="E17" s="2">
        <v>1782000</v>
      </c>
      <c r="F17" s="2"/>
      <c r="G17" s="2">
        <v>10910650</v>
      </c>
      <c r="H17" s="2"/>
      <c r="I17" s="2">
        <v>7810000</v>
      </c>
      <c r="J17" s="2">
        <v>0</v>
      </c>
      <c r="K17" s="2"/>
      <c r="L17" s="1">
        <f t="shared" si="0"/>
        <v>2281950</v>
      </c>
      <c r="M17" s="13">
        <f t="shared" si="0"/>
        <v>49048890</v>
      </c>
      <c r="N17" s="14">
        <f>L17+M17</f>
        <v>51330840</v>
      </c>
      <c r="P17" s="3" t="s">
        <v>14</v>
      </c>
      <c r="Q17" s="2">
        <v>396</v>
      </c>
      <c r="R17" s="2">
        <v>3905</v>
      </c>
      <c r="S17" s="2">
        <v>0</v>
      </c>
      <c r="T17" s="2">
        <v>99</v>
      </c>
      <c r="U17" s="2">
        <v>0</v>
      </c>
      <c r="V17" s="2">
        <v>752</v>
      </c>
      <c r="W17" s="2">
        <v>0</v>
      </c>
      <c r="X17" s="2">
        <v>765</v>
      </c>
      <c r="Y17" s="2">
        <v>99</v>
      </c>
      <c r="Z17" s="2">
        <v>0</v>
      </c>
      <c r="AA17" s="1">
        <f t="shared" si="1"/>
        <v>495</v>
      </c>
      <c r="AB17" s="13">
        <f t="shared" si="1"/>
        <v>5521</v>
      </c>
      <c r="AC17" s="14">
        <f>AA17+AB17</f>
        <v>6016</v>
      </c>
      <c r="AE17" s="3" t="s">
        <v>14</v>
      </c>
      <c r="AF17" s="2">
        <f t="shared" si="2"/>
        <v>5762.5</v>
      </c>
      <c r="AG17" s="2">
        <f t="shared" si="2"/>
        <v>7310.1766965428951</v>
      </c>
      <c r="AH17" s="2" t="str">
        <f t="shared" si="2"/>
        <v>N.A.</v>
      </c>
      <c r="AI17" s="2">
        <f t="shared" si="2"/>
        <v>18000</v>
      </c>
      <c r="AJ17" s="2" t="str">
        <f t="shared" si="2"/>
        <v>N.A.</v>
      </c>
      <c r="AK17" s="2">
        <f t="shared" si="2"/>
        <v>14508.843085106382</v>
      </c>
      <c r="AL17" s="2" t="str">
        <f t="shared" si="2"/>
        <v>N.A.</v>
      </c>
      <c r="AM17" s="2">
        <f t="shared" si="2"/>
        <v>10209.150326797386</v>
      </c>
      <c r="AN17" s="2">
        <f t="shared" si="2"/>
        <v>0</v>
      </c>
      <c r="AO17" s="2" t="str">
        <f t="shared" si="2"/>
        <v>N.A.</v>
      </c>
      <c r="AP17" s="15">
        <f t="shared" si="2"/>
        <v>4610</v>
      </c>
      <c r="AQ17" s="16">
        <f t="shared" si="2"/>
        <v>8884.0590472740441</v>
      </c>
      <c r="AR17" s="14">
        <f t="shared" si="2"/>
        <v>8532.3869680851058</v>
      </c>
    </row>
    <row r="18" spans="1:44" ht="15" customHeight="1" thickBot="1" x14ac:dyDescent="0.3">
      <c r="A18" s="3" t="s">
        <v>15</v>
      </c>
      <c r="B18" s="2">
        <v>212850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0"/>
        <v>212850</v>
      </c>
      <c r="M18" s="13">
        <f t="shared" si="0"/>
        <v>0</v>
      </c>
      <c r="N18" s="14">
        <f>L18+M18</f>
        <v>212850</v>
      </c>
      <c r="P18" s="3" t="s">
        <v>15</v>
      </c>
      <c r="Q18" s="2">
        <v>99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99</v>
      </c>
      <c r="X18" s="2">
        <v>0</v>
      </c>
      <c r="Y18" s="2">
        <v>0</v>
      </c>
      <c r="Z18" s="2">
        <v>0</v>
      </c>
      <c r="AA18" s="1">
        <f t="shared" si="1"/>
        <v>198</v>
      </c>
      <c r="AB18" s="13">
        <f t="shared" si="1"/>
        <v>0</v>
      </c>
      <c r="AC18" s="18">
        <f>AA18+AB18</f>
        <v>198</v>
      </c>
      <c r="AE18" s="3" t="s">
        <v>15</v>
      </c>
      <c r="AF18" s="2">
        <f t="shared" si="2"/>
        <v>2150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1075</v>
      </c>
      <c r="AQ18" s="16" t="str">
        <f t="shared" si="2"/>
        <v>N.A.</v>
      </c>
      <c r="AR18" s="14">
        <f t="shared" si="2"/>
        <v>1075</v>
      </c>
    </row>
    <row r="19" spans="1:44" ht="15" customHeight="1" thickBot="1" x14ac:dyDescent="0.3">
      <c r="A19" s="4" t="s">
        <v>16</v>
      </c>
      <c r="B19" s="2">
        <f t="shared" ref="B19:K19" si="3">SUM(B15:B18)</f>
        <v>3746358</v>
      </c>
      <c r="C19" s="2">
        <f t="shared" si="3"/>
        <v>29099650.000000004</v>
      </c>
      <c r="D19" s="2">
        <f t="shared" si="3"/>
        <v>510840</v>
      </c>
      <c r="E19" s="2">
        <f t="shared" si="3"/>
        <v>1782000</v>
      </c>
      <c r="F19" s="2">
        <f t="shared" si="3"/>
        <v>0</v>
      </c>
      <c r="G19" s="2">
        <f t="shared" si="3"/>
        <v>10910650</v>
      </c>
      <c r="H19" s="2">
        <f t="shared" si="3"/>
        <v>3116180</v>
      </c>
      <c r="I19" s="2">
        <f t="shared" si="3"/>
        <v>7810000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7373378</v>
      </c>
      <c r="M19" s="13">
        <f t="shared" ref="M19" si="5">C19+E19+G19+I19+K19</f>
        <v>49602300</v>
      </c>
      <c r="N19" s="18">
        <f>L19+M19</f>
        <v>56975678</v>
      </c>
      <c r="P19" s="4" t="s">
        <v>16</v>
      </c>
      <c r="Q19" s="2">
        <f t="shared" ref="Q19:Z19" si="6">SUM(Q15:Q18)</f>
        <v>891</v>
      </c>
      <c r="R19" s="2">
        <f t="shared" si="6"/>
        <v>4004</v>
      </c>
      <c r="S19" s="2">
        <f t="shared" si="6"/>
        <v>99</v>
      </c>
      <c r="T19" s="2">
        <f t="shared" si="6"/>
        <v>99</v>
      </c>
      <c r="U19" s="2">
        <f t="shared" si="6"/>
        <v>0</v>
      </c>
      <c r="V19" s="2">
        <f t="shared" si="6"/>
        <v>752</v>
      </c>
      <c r="W19" s="2">
        <f t="shared" si="6"/>
        <v>753</v>
      </c>
      <c r="X19" s="2">
        <f t="shared" si="6"/>
        <v>765</v>
      </c>
      <c r="Y19" s="2">
        <f t="shared" si="6"/>
        <v>99</v>
      </c>
      <c r="Z19" s="2">
        <f t="shared" si="6"/>
        <v>0</v>
      </c>
      <c r="AA19" s="1">
        <f t="shared" ref="AA19" si="7">Q19+S19+U19+W19+Y19</f>
        <v>1842</v>
      </c>
      <c r="AB19" s="13">
        <f t="shared" ref="AB19" si="8">R19+T19+V19+X19+Z19</f>
        <v>5620</v>
      </c>
      <c r="AC19" s="14">
        <f>AA19+AB19</f>
        <v>7462</v>
      </c>
      <c r="AE19" s="4" t="s">
        <v>16</v>
      </c>
      <c r="AF19" s="2">
        <f t="shared" ref="AF19:AO19" si="9">IFERROR(B19/Q19, "N.A.")</f>
        <v>4204.666666666667</v>
      </c>
      <c r="AG19" s="2">
        <f t="shared" si="9"/>
        <v>7267.6448551448557</v>
      </c>
      <c r="AH19" s="2">
        <f t="shared" si="9"/>
        <v>5160</v>
      </c>
      <c r="AI19" s="2">
        <f t="shared" si="9"/>
        <v>18000</v>
      </c>
      <c r="AJ19" s="2" t="str">
        <f t="shared" si="9"/>
        <v>N.A.</v>
      </c>
      <c r="AK19" s="2">
        <f t="shared" si="9"/>
        <v>14508.843085106382</v>
      </c>
      <c r="AL19" s="2">
        <f t="shared" si="9"/>
        <v>4138.3532536520588</v>
      </c>
      <c r="AM19" s="2">
        <f t="shared" si="9"/>
        <v>10209.150326797386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4002.9196525515745</v>
      </c>
      <c r="AQ19" s="16">
        <f t="shared" ref="AQ19" si="11">IFERROR(M19/AB19, "N.A.")</f>
        <v>8826.03202846975</v>
      </c>
      <c r="AR19" s="14">
        <f t="shared" ref="AR19" si="12">IFERROR(N19/AC19, "N.A.")</f>
        <v>7635.443312784776</v>
      </c>
    </row>
    <row r="20" spans="1:44" ht="15" customHeight="1" thickBot="1" x14ac:dyDescent="0.3">
      <c r="A20" s="5" t="s">
        <v>0</v>
      </c>
      <c r="B20" s="48">
        <f>B19+C19</f>
        <v>32846008.000000004</v>
      </c>
      <c r="C20" s="49"/>
      <c r="D20" s="48">
        <f>D19+E19</f>
        <v>2292840</v>
      </c>
      <c r="E20" s="49"/>
      <c r="F20" s="48">
        <f>F19+G19</f>
        <v>10910650</v>
      </c>
      <c r="G20" s="49"/>
      <c r="H20" s="48">
        <f>H19+I19</f>
        <v>10926180</v>
      </c>
      <c r="I20" s="49"/>
      <c r="J20" s="48">
        <f>J19+K19</f>
        <v>0</v>
      </c>
      <c r="K20" s="49"/>
      <c r="L20" s="48">
        <f>L19+M19</f>
        <v>56975678</v>
      </c>
      <c r="M20" s="50"/>
      <c r="N20" s="19">
        <f>B20+D20+F20+H20+J20</f>
        <v>56975678</v>
      </c>
      <c r="P20" s="5" t="s">
        <v>0</v>
      </c>
      <c r="Q20" s="48">
        <f>Q19+R19</f>
        <v>4895</v>
      </c>
      <c r="R20" s="49"/>
      <c r="S20" s="48">
        <f>S19+T19</f>
        <v>198</v>
      </c>
      <c r="T20" s="49"/>
      <c r="U20" s="48">
        <f>U19+V19</f>
        <v>752</v>
      </c>
      <c r="V20" s="49"/>
      <c r="W20" s="48">
        <f>W19+X19</f>
        <v>1518</v>
      </c>
      <c r="X20" s="49"/>
      <c r="Y20" s="48">
        <f>Y19+Z19</f>
        <v>99</v>
      </c>
      <c r="Z20" s="49"/>
      <c r="AA20" s="48">
        <f>AA19+AB19</f>
        <v>7462</v>
      </c>
      <c r="AB20" s="49"/>
      <c r="AC20" s="20">
        <f>Q20+S20+U20+W20+Y20</f>
        <v>7462</v>
      </c>
      <c r="AE20" s="5" t="s">
        <v>0</v>
      </c>
      <c r="AF20" s="28">
        <f>IFERROR(B20/Q20,"N.A.")</f>
        <v>6710.1139938712977</v>
      </c>
      <c r="AG20" s="29"/>
      <c r="AH20" s="28">
        <f>IFERROR(D20/S20,"N.A.")</f>
        <v>11580</v>
      </c>
      <c r="AI20" s="29"/>
      <c r="AJ20" s="28">
        <f>IFERROR(F20/U20,"N.A.")</f>
        <v>14508.843085106382</v>
      </c>
      <c r="AK20" s="29"/>
      <c r="AL20" s="28">
        <f>IFERROR(H20/W20,"N.A.")</f>
        <v>7197.747035573123</v>
      </c>
      <c r="AM20" s="29"/>
      <c r="AN20" s="28">
        <f>IFERROR(J20/Y20,"N.A.")</f>
        <v>0</v>
      </c>
      <c r="AO20" s="29"/>
      <c r="AP20" s="28">
        <f>IFERROR(L20/AA20,"N.A.")</f>
        <v>7635.443312784776</v>
      </c>
      <c r="AQ20" s="29"/>
      <c r="AR20" s="17">
        <f>IFERROR(N20/AC20, "N.A.")</f>
        <v>7635.443312784776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>
        <v>510840</v>
      </c>
      <c r="E27" s="2"/>
      <c r="F27" s="2"/>
      <c r="G27" s="2"/>
      <c r="H27" s="2">
        <v>2076470</v>
      </c>
      <c r="I27" s="2"/>
      <c r="J27" s="2"/>
      <c r="K27" s="2"/>
      <c r="L27" s="1">
        <f t="shared" ref="L27:M30" si="13">B27+D27+F27+H27+J27</f>
        <v>2587310</v>
      </c>
      <c r="M27" s="13">
        <f t="shared" si="13"/>
        <v>0</v>
      </c>
      <c r="N27" s="14">
        <f>L27+M27</f>
        <v>2587310</v>
      </c>
      <c r="P27" s="3" t="s">
        <v>12</v>
      </c>
      <c r="Q27" s="2">
        <v>0</v>
      </c>
      <c r="R27" s="2">
        <v>0</v>
      </c>
      <c r="S27" s="2">
        <v>99</v>
      </c>
      <c r="T27" s="2">
        <v>0</v>
      </c>
      <c r="U27" s="2">
        <v>0</v>
      </c>
      <c r="V27" s="2">
        <v>0</v>
      </c>
      <c r="W27" s="2">
        <v>403</v>
      </c>
      <c r="X27" s="2">
        <v>0</v>
      </c>
      <c r="Y27" s="2">
        <v>0</v>
      </c>
      <c r="Z27" s="2">
        <v>0</v>
      </c>
      <c r="AA27" s="1">
        <f t="shared" ref="AA27:AB30" si="14">Q27+S27+U27+W27+Y27</f>
        <v>502</v>
      </c>
      <c r="AB27" s="13">
        <f t="shared" si="14"/>
        <v>0</v>
      </c>
      <c r="AC27" s="14">
        <f>AA27+AB27</f>
        <v>502</v>
      </c>
      <c r="AE27" s="3" t="s">
        <v>12</v>
      </c>
      <c r="AF27" s="2" t="str">
        <f t="shared" ref="AF27:AR30" si="15">IFERROR(B27/Q27, "N.A.")</f>
        <v>N.A.</v>
      </c>
      <c r="AG27" s="2" t="str">
        <f t="shared" si="15"/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5152.5310173697271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5154.0039840637446</v>
      </c>
      <c r="AQ27" s="16" t="str">
        <f t="shared" si="15"/>
        <v>N.A.</v>
      </c>
      <c r="AR27" s="14">
        <f t="shared" si="15"/>
        <v>5154.0039840637446</v>
      </c>
    </row>
    <row r="28" spans="1:44" ht="15" customHeight="1" thickBot="1" x14ac:dyDescent="0.3">
      <c r="A28" s="3" t="s">
        <v>13</v>
      </c>
      <c r="B28" s="2">
        <v>1038708</v>
      </c>
      <c r="C28" s="2">
        <v>553410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1038708</v>
      </c>
      <c r="M28" s="13">
        <f t="shared" si="13"/>
        <v>553410</v>
      </c>
      <c r="N28" s="14">
        <f>L28+M28</f>
        <v>1592118</v>
      </c>
      <c r="P28" s="3" t="s">
        <v>13</v>
      </c>
      <c r="Q28" s="2">
        <v>297</v>
      </c>
      <c r="R28" s="2">
        <v>99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297</v>
      </c>
      <c r="AB28" s="13">
        <f t="shared" si="14"/>
        <v>99</v>
      </c>
      <c r="AC28" s="14">
        <f>AA28+AB28</f>
        <v>396</v>
      </c>
      <c r="AE28" s="3" t="s">
        <v>13</v>
      </c>
      <c r="AF28" s="2">
        <f t="shared" si="15"/>
        <v>3497.3333333333335</v>
      </c>
      <c r="AG28" s="2">
        <f t="shared" si="15"/>
        <v>5590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3497.3333333333335</v>
      </c>
      <c r="AQ28" s="16">
        <f t="shared" si="15"/>
        <v>5590</v>
      </c>
      <c r="AR28" s="14">
        <f t="shared" si="15"/>
        <v>4020.5</v>
      </c>
    </row>
    <row r="29" spans="1:44" ht="15" customHeight="1" thickBot="1" x14ac:dyDescent="0.3">
      <c r="A29" s="3" t="s">
        <v>14</v>
      </c>
      <c r="B29" s="2">
        <v>2281950</v>
      </c>
      <c r="C29" s="2">
        <v>20794240</v>
      </c>
      <c r="D29" s="2"/>
      <c r="E29" s="2">
        <v>1782000</v>
      </c>
      <c r="F29" s="2"/>
      <c r="G29" s="2">
        <v>8148549.9999999991</v>
      </c>
      <c r="H29" s="2"/>
      <c r="I29" s="2">
        <v>5044000</v>
      </c>
      <c r="J29" s="2"/>
      <c r="K29" s="2"/>
      <c r="L29" s="1">
        <f t="shared" si="13"/>
        <v>2281950</v>
      </c>
      <c r="M29" s="13">
        <f t="shared" si="13"/>
        <v>35768790</v>
      </c>
      <c r="N29" s="14">
        <f>L29+M29</f>
        <v>38050740</v>
      </c>
      <c r="P29" s="3" t="s">
        <v>14</v>
      </c>
      <c r="Q29" s="2">
        <v>396</v>
      </c>
      <c r="R29" s="2">
        <v>2689</v>
      </c>
      <c r="S29" s="2">
        <v>0</v>
      </c>
      <c r="T29" s="2">
        <v>99</v>
      </c>
      <c r="U29" s="2">
        <v>0</v>
      </c>
      <c r="V29" s="2">
        <v>455</v>
      </c>
      <c r="W29" s="2">
        <v>0</v>
      </c>
      <c r="X29" s="2">
        <v>409</v>
      </c>
      <c r="Y29" s="2">
        <v>0</v>
      </c>
      <c r="Z29" s="2">
        <v>0</v>
      </c>
      <c r="AA29" s="1">
        <f t="shared" si="14"/>
        <v>396</v>
      </c>
      <c r="AB29" s="13">
        <f t="shared" si="14"/>
        <v>3652</v>
      </c>
      <c r="AC29" s="14">
        <f>AA29+AB29</f>
        <v>4048</v>
      </c>
      <c r="AE29" s="3" t="s">
        <v>14</v>
      </c>
      <c r="AF29" s="2">
        <f t="shared" si="15"/>
        <v>5762.5</v>
      </c>
      <c r="AG29" s="2">
        <f t="shared" si="15"/>
        <v>7733.075492748234</v>
      </c>
      <c r="AH29" s="2" t="str">
        <f t="shared" si="15"/>
        <v>N.A.</v>
      </c>
      <c r="AI29" s="2">
        <f t="shared" si="15"/>
        <v>18000</v>
      </c>
      <c r="AJ29" s="2" t="str">
        <f t="shared" si="15"/>
        <v>N.A.</v>
      </c>
      <c r="AK29" s="2">
        <f t="shared" si="15"/>
        <v>17908.901098901097</v>
      </c>
      <c r="AL29" s="2" t="str">
        <f t="shared" si="15"/>
        <v>N.A.</v>
      </c>
      <c r="AM29" s="2">
        <f t="shared" si="15"/>
        <v>12332.518337408314</v>
      </c>
      <c r="AN29" s="2" t="str">
        <f t="shared" si="15"/>
        <v>N.A.</v>
      </c>
      <c r="AO29" s="2" t="str">
        <f t="shared" si="15"/>
        <v>N.A.</v>
      </c>
      <c r="AP29" s="15">
        <f t="shared" si="15"/>
        <v>5762.5</v>
      </c>
      <c r="AQ29" s="16">
        <f t="shared" si="15"/>
        <v>9794.3017524644038</v>
      </c>
      <c r="AR29" s="14">
        <f t="shared" si="15"/>
        <v>9399.886363636364</v>
      </c>
    </row>
    <row r="30" spans="1:44" ht="15" customHeight="1" thickBot="1" x14ac:dyDescent="0.3">
      <c r="A30" s="3" t="s">
        <v>15</v>
      </c>
      <c r="B30" s="2">
        <v>212850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3"/>
        <v>212850</v>
      </c>
      <c r="M30" s="13">
        <f t="shared" si="13"/>
        <v>0</v>
      </c>
      <c r="N30" s="14">
        <f>L30+M30</f>
        <v>212850</v>
      </c>
      <c r="P30" s="3" t="s">
        <v>15</v>
      </c>
      <c r="Q30" s="2">
        <v>99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99</v>
      </c>
      <c r="X30" s="2">
        <v>0</v>
      </c>
      <c r="Y30" s="2">
        <v>0</v>
      </c>
      <c r="Z30" s="2">
        <v>0</v>
      </c>
      <c r="AA30" s="1">
        <f t="shared" si="14"/>
        <v>198</v>
      </c>
      <c r="AB30" s="13">
        <f t="shared" si="14"/>
        <v>0</v>
      </c>
      <c r="AC30" s="18">
        <f>AA30+AB30</f>
        <v>198</v>
      </c>
      <c r="AE30" s="3" t="s">
        <v>15</v>
      </c>
      <c r="AF30" s="2">
        <f t="shared" si="15"/>
        <v>2150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1075</v>
      </c>
      <c r="AQ30" s="16" t="str">
        <f t="shared" si="15"/>
        <v>N.A.</v>
      </c>
      <c r="AR30" s="14">
        <f t="shared" si="15"/>
        <v>1075</v>
      </c>
    </row>
    <row r="31" spans="1:44" ht="15" customHeight="1" thickBot="1" x14ac:dyDescent="0.3">
      <c r="A31" s="4" t="s">
        <v>16</v>
      </c>
      <c r="B31" s="2">
        <f t="shared" ref="B31:K31" si="16">SUM(B27:B30)</f>
        <v>3533508</v>
      </c>
      <c r="C31" s="2">
        <f t="shared" si="16"/>
        <v>21347650</v>
      </c>
      <c r="D31" s="2">
        <f t="shared" si="16"/>
        <v>510840</v>
      </c>
      <c r="E31" s="2">
        <f t="shared" si="16"/>
        <v>1782000</v>
      </c>
      <c r="F31" s="2">
        <f t="shared" si="16"/>
        <v>0</v>
      </c>
      <c r="G31" s="2">
        <f t="shared" si="16"/>
        <v>8148549.9999999991</v>
      </c>
      <c r="H31" s="2">
        <f t="shared" si="16"/>
        <v>2076470</v>
      </c>
      <c r="I31" s="2">
        <f t="shared" si="16"/>
        <v>5044000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6120818</v>
      </c>
      <c r="M31" s="13">
        <f t="shared" ref="M31" si="18">C31+E31+G31+I31+K31</f>
        <v>36322200</v>
      </c>
      <c r="N31" s="18">
        <f>L31+M31</f>
        <v>42443018</v>
      </c>
      <c r="P31" s="4" t="s">
        <v>16</v>
      </c>
      <c r="Q31" s="2">
        <f t="shared" ref="Q31:Z31" si="19">SUM(Q27:Q30)</f>
        <v>792</v>
      </c>
      <c r="R31" s="2">
        <f t="shared" si="19"/>
        <v>2788</v>
      </c>
      <c r="S31" s="2">
        <f t="shared" si="19"/>
        <v>99</v>
      </c>
      <c r="T31" s="2">
        <f t="shared" si="19"/>
        <v>99</v>
      </c>
      <c r="U31" s="2">
        <f t="shared" si="19"/>
        <v>0</v>
      </c>
      <c r="V31" s="2">
        <f t="shared" si="19"/>
        <v>455</v>
      </c>
      <c r="W31" s="2">
        <f t="shared" si="19"/>
        <v>502</v>
      </c>
      <c r="X31" s="2">
        <f t="shared" si="19"/>
        <v>409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1393</v>
      </c>
      <c r="AB31" s="13">
        <f t="shared" ref="AB31" si="21">R31+T31+V31+X31+Z31</f>
        <v>3751</v>
      </c>
      <c r="AC31" s="14">
        <f>AA31+AB31</f>
        <v>5144</v>
      </c>
      <c r="AE31" s="4" t="s">
        <v>16</v>
      </c>
      <c r="AF31" s="2">
        <f t="shared" ref="AF31:AO31" si="22">IFERROR(B31/Q31, "N.A.")</f>
        <v>4461.5</v>
      </c>
      <c r="AG31" s="2">
        <f t="shared" si="22"/>
        <v>7656.9763271162119</v>
      </c>
      <c r="AH31" s="2">
        <f t="shared" si="22"/>
        <v>5160</v>
      </c>
      <c r="AI31" s="2">
        <f t="shared" si="22"/>
        <v>18000</v>
      </c>
      <c r="AJ31" s="2" t="str">
        <f t="shared" si="22"/>
        <v>N.A.</v>
      </c>
      <c r="AK31" s="2">
        <f t="shared" si="22"/>
        <v>17908.901098901097</v>
      </c>
      <c r="AL31" s="2">
        <f t="shared" si="22"/>
        <v>4136.3944223107574</v>
      </c>
      <c r="AM31" s="2">
        <f t="shared" si="22"/>
        <v>12332.518337408314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4393.9827709978463</v>
      </c>
      <c r="AQ31" s="16">
        <f t="shared" ref="AQ31" si="24">IFERROR(M31/AB31, "N.A.")</f>
        <v>9683.337776592909</v>
      </c>
      <c r="AR31" s="14">
        <f t="shared" ref="AR31" si="25">IFERROR(N31/AC31, "N.A.")</f>
        <v>8250.9755054432353</v>
      </c>
    </row>
    <row r="32" spans="1:44" ht="15" customHeight="1" thickBot="1" x14ac:dyDescent="0.3">
      <c r="A32" s="5" t="s">
        <v>0</v>
      </c>
      <c r="B32" s="48">
        <f>B31+C31</f>
        <v>24881158</v>
      </c>
      <c r="C32" s="49"/>
      <c r="D32" s="48">
        <f>D31+E31</f>
        <v>2292840</v>
      </c>
      <c r="E32" s="49"/>
      <c r="F32" s="48">
        <f>F31+G31</f>
        <v>8148549.9999999991</v>
      </c>
      <c r="G32" s="49"/>
      <c r="H32" s="48">
        <f>H31+I31</f>
        <v>7120470</v>
      </c>
      <c r="I32" s="49"/>
      <c r="J32" s="48">
        <f>J31+K31</f>
        <v>0</v>
      </c>
      <c r="K32" s="49"/>
      <c r="L32" s="48">
        <f>L31+M31</f>
        <v>42443018</v>
      </c>
      <c r="M32" s="50"/>
      <c r="N32" s="19">
        <f>B32+D32+F32+H32+J32</f>
        <v>42443018</v>
      </c>
      <c r="P32" s="5" t="s">
        <v>0</v>
      </c>
      <c r="Q32" s="48">
        <f>Q31+R31</f>
        <v>3580</v>
      </c>
      <c r="R32" s="49"/>
      <c r="S32" s="48">
        <f>S31+T31</f>
        <v>198</v>
      </c>
      <c r="T32" s="49"/>
      <c r="U32" s="48">
        <f>U31+V31</f>
        <v>455</v>
      </c>
      <c r="V32" s="49"/>
      <c r="W32" s="48">
        <f>W31+X31</f>
        <v>911</v>
      </c>
      <c r="X32" s="49"/>
      <c r="Y32" s="48">
        <f>Y31+Z31</f>
        <v>0</v>
      </c>
      <c r="Z32" s="49"/>
      <c r="AA32" s="48">
        <f>AA31+AB31</f>
        <v>5144</v>
      </c>
      <c r="AB32" s="49"/>
      <c r="AC32" s="20">
        <f>Q32+S32+U32+W32+Y32</f>
        <v>5144</v>
      </c>
      <c r="AE32" s="5" t="s">
        <v>0</v>
      </c>
      <c r="AF32" s="28">
        <f>IFERROR(B32/Q32,"N.A.")</f>
        <v>6950.0441340782127</v>
      </c>
      <c r="AG32" s="29"/>
      <c r="AH32" s="28">
        <f>IFERROR(D32/S32,"N.A.")</f>
        <v>11580</v>
      </c>
      <c r="AI32" s="29"/>
      <c r="AJ32" s="28">
        <f>IFERROR(F32/U32,"N.A.")</f>
        <v>17908.901098901097</v>
      </c>
      <c r="AK32" s="29"/>
      <c r="AL32" s="28">
        <f>IFERROR(H32/W32,"N.A.")</f>
        <v>7816.1031833150382</v>
      </c>
      <c r="AM32" s="29"/>
      <c r="AN32" s="28" t="str">
        <f>IFERROR(J32/Y32,"N.A.")</f>
        <v>N.A.</v>
      </c>
      <c r="AO32" s="29"/>
      <c r="AP32" s="28">
        <f>IFERROR(L32/AA32,"N.A.")</f>
        <v>8250.9755054432353</v>
      </c>
      <c r="AQ32" s="29"/>
      <c r="AR32" s="17">
        <f>IFERROR(N32/AC32, "N.A.")</f>
        <v>8250.9755054432353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212850</v>
      </c>
      <c r="C39" s="2"/>
      <c r="D39" s="2"/>
      <c r="E39" s="2"/>
      <c r="F39" s="2"/>
      <c r="G39" s="2"/>
      <c r="H39" s="2">
        <v>1039710.0000000001</v>
      </c>
      <c r="I39" s="2"/>
      <c r="J39" s="2"/>
      <c r="K39" s="2"/>
      <c r="L39" s="1">
        <f t="shared" ref="L39:M42" si="26">B39+D39+F39+H39+J39</f>
        <v>1252560</v>
      </c>
      <c r="M39" s="13">
        <f t="shared" si="26"/>
        <v>0</v>
      </c>
      <c r="N39" s="14">
        <f>L39+M39</f>
        <v>1252560</v>
      </c>
      <c r="P39" s="3" t="s">
        <v>12</v>
      </c>
      <c r="Q39" s="2">
        <v>99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251</v>
      </c>
      <c r="X39" s="2">
        <v>0</v>
      </c>
      <c r="Y39" s="2">
        <v>0</v>
      </c>
      <c r="Z39" s="2">
        <v>0</v>
      </c>
      <c r="AA39" s="1">
        <f t="shared" ref="AA39:AB42" si="27">Q39+S39+U39+W39+Y39</f>
        <v>350</v>
      </c>
      <c r="AB39" s="13">
        <f t="shared" si="27"/>
        <v>0</v>
      </c>
      <c r="AC39" s="14">
        <f>AA39+AB39</f>
        <v>350</v>
      </c>
      <c r="AE39" s="3" t="s">
        <v>12</v>
      </c>
      <c r="AF39" s="2">
        <f t="shared" ref="AF39:AR42" si="28">IFERROR(B39/Q39, "N.A.")</f>
        <v>2150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4142.2709163346617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3578.7428571428572</v>
      </c>
      <c r="AQ39" s="16" t="str">
        <f t="shared" si="28"/>
        <v>N.A.</v>
      </c>
      <c r="AR39" s="14">
        <f t="shared" si="28"/>
        <v>3578.7428571428572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/>
      <c r="C41" s="2">
        <v>7752000</v>
      </c>
      <c r="D41" s="2"/>
      <c r="E41" s="2"/>
      <c r="F41" s="2"/>
      <c r="G41" s="2">
        <v>2762100</v>
      </c>
      <c r="H41" s="2"/>
      <c r="I41" s="2">
        <v>2765999.9999999995</v>
      </c>
      <c r="J41" s="2">
        <v>0</v>
      </c>
      <c r="K41" s="2"/>
      <c r="L41" s="1">
        <f t="shared" si="26"/>
        <v>0</v>
      </c>
      <c r="M41" s="13">
        <f t="shared" si="26"/>
        <v>13280100</v>
      </c>
      <c r="N41" s="14">
        <f>L41+M41</f>
        <v>13280100</v>
      </c>
      <c r="P41" s="3" t="s">
        <v>14</v>
      </c>
      <c r="Q41" s="2">
        <v>0</v>
      </c>
      <c r="R41" s="2">
        <v>1216</v>
      </c>
      <c r="S41" s="2">
        <v>0</v>
      </c>
      <c r="T41" s="2">
        <v>0</v>
      </c>
      <c r="U41" s="2">
        <v>0</v>
      </c>
      <c r="V41" s="2">
        <v>297</v>
      </c>
      <c r="W41" s="2">
        <v>0</v>
      </c>
      <c r="X41" s="2">
        <v>356</v>
      </c>
      <c r="Y41" s="2">
        <v>99</v>
      </c>
      <c r="Z41" s="2">
        <v>0</v>
      </c>
      <c r="AA41" s="1">
        <f t="shared" si="27"/>
        <v>99</v>
      </c>
      <c r="AB41" s="13">
        <f t="shared" si="27"/>
        <v>1869</v>
      </c>
      <c r="AC41" s="14">
        <f>AA41+AB41</f>
        <v>1968</v>
      </c>
      <c r="AE41" s="3" t="s">
        <v>14</v>
      </c>
      <c r="AF41" s="2" t="str">
        <f t="shared" si="28"/>
        <v>N.A.</v>
      </c>
      <c r="AG41" s="2">
        <f t="shared" si="28"/>
        <v>6375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9300</v>
      </c>
      <c r="AL41" s="2" t="str">
        <f t="shared" si="28"/>
        <v>N.A.</v>
      </c>
      <c r="AM41" s="2">
        <f t="shared" si="28"/>
        <v>7769.6629213483129</v>
      </c>
      <c r="AN41" s="2">
        <f t="shared" si="28"/>
        <v>0</v>
      </c>
      <c r="AO41" s="2" t="str">
        <f t="shared" si="28"/>
        <v>N.A.</v>
      </c>
      <c r="AP41" s="15">
        <f t="shared" si="28"/>
        <v>0</v>
      </c>
      <c r="AQ41" s="16">
        <f t="shared" si="28"/>
        <v>7105.4574638844306</v>
      </c>
      <c r="AR41" s="14">
        <f t="shared" si="28"/>
        <v>6748.0182926829266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212850</v>
      </c>
      <c r="C43" s="2">
        <f t="shared" si="29"/>
        <v>7752000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2762100</v>
      </c>
      <c r="H43" s="2">
        <f t="shared" si="29"/>
        <v>1039710.0000000001</v>
      </c>
      <c r="I43" s="2">
        <f t="shared" si="29"/>
        <v>2765999.9999999995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1252560</v>
      </c>
      <c r="M43" s="13">
        <f t="shared" ref="M43" si="31">C43+E43+G43+I43+K43</f>
        <v>13280100</v>
      </c>
      <c r="N43" s="18">
        <f>L43+M43</f>
        <v>14532660</v>
      </c>
      <c r="P43" s="4" t="s">
        <v>16</v>
      </c>
      <c r="Q43" s="2">
        <f t="shared" ref="Q43:Z43" si="32">SUM(Q39:Q42)</f>
        <v>99</v>
      </c>
      <c r="R43" s="2">
        <f t="shared" si="32"/>
        <v>1216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297</v>
      </c>
      <c r="W43" s="2">
        <f t="shared" si="32"/>
        <v>251</v>
      </c>
      <c r="X43" s="2">
        <f t="shared" si="32"/>
        <v>356</v>
      </c>
      <c r="Y43" s="2">
        <f t="shared" si="32"/>
        <v>99</v>
      </c>
      <c r="Z43" s="2">
        <f t="shared" si="32"/>
        <v>0</v>
      </c>
      <c r="AA43" s="1">
        <f t="shared" ref="AA43" si="33">Q43+S43+U43+W43+Y43</f>
        <v>449</v>
      </c>
      <c r="AB43" s="13">
        <f t="shared" ref="AB43" si="34">R43+T43+V43+X43+Z43</f>
        <v>1869</v>
      </c>
      <c r="AC43" s="18">
        <f>AA43+AB43</f>
        <v>2318</v>
      </c>
      <c r="AE43" s="4" t="s">
        <v>16</v>
      </c>
      <c r="AF43" s="2">
        <f t="shared" ref="AF43:AO43" si="35">IFERROR(B43/Q43, "N.A.")</f>
        <v>2150</v>
      </c>
      <c r="AG43" s="2">
        <f t="shared" si="35"/>
        <v>6375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9300</v>
      </c>
      <c r="AL43" s="2">
        <f t="shared" si="35"/>
        <v>4142.2709163346617</v>
      </c>
      <c r="AM43" s="2">
        <f t="shared" si="35"/>
        <v>7769.6629213483129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2789.6659242761693</v>
      </c>
      <c r="AQ43" s="16">
        <f t="shared" ref="AQ43" si="37">IFERROR(M43/AB43, "N.A.")</f>
        <v>7105.4574638844306</v>
      </c>
      <c r="AR43" s="14">
        <f t="shared" ref="AR43" si="38">IFERROR(N43/AC43, "N.A.")</f>
        <v>6269.482312338223</v>
      </c>
    </row>
    <row r="44" spans="1:44" ht="15" customHeight="1" thickBot="1" x14ac:dyDescent="0.3">
      <c r="A44" s="5" t="s">
        <v>0</v>
      </c>
      <c r="B44" s="48">
        <f>B43+C43</f>
        <v>7964850</v>
      </c>
      <c r="C44" s="49"/>
      <c r="D44" s="48">
        <f>D43+E43</f>
        <v>0</v>
      </c>
      <c r="E44" s="49"/>
      <c r="F44" s="48">
        <f>F43+G43</f>
        <v>2762100</v>
      </c>
      <c r="G44" s="49"/>
      <c r="H44" s="48">
        <f>H43+I43</f>
        <v>3805709.9999999995</v>
      </c>
      <c r="I44" s="49"/>
      <c r="J44" s="48">
        <f>J43+K43</f>
        <v>0</v>
      </c>
      <c r="K44" s="49"/>
      <c r="L44" s="48">
        <f>L43+M43</f>
        <v>14532660</v>
      </c>
      <c r="M44" s="50"/>
      <c r="N44" s="19">
        <f>B44+D44+F44+H44+J44</f>
        <v>14532660</v>
      </c>
      <c r="P44" s="5" t="s">
        <v>0</v>
      </c>
      <c r="Q44" s="48">
        <f>Q43+R43</f>
        <v>1315</v>
      </c>
      <c r="R44" s="49"/>
      <c r="S44" s="48">
        <f>S43+T43</f>
        <v>0</v>
      </c>
      <c r="T44" s="49"/>
      <c r="U44" s="48">
        <f>U43+V43</f>
        <v>297</v>
      </c>
      <c r="V44" s="49"/>
      <c r="W44" s="48">
        <f>W43+X43</f>
        <v>607</v>
      </c>
      <c r="X44" s="49"/>
      <c r="Y44" s="48">
        <f>Y43+Z43</f>
        <v>99</v>
      </c>
      <c r="Z44" s="49"/>
      <c r="AA44" s="48">
        <f>AA43+AB43</f>
        <v>2318</v>
      </c>
      <c r="AB44" s="50"/>
      <c r="AC44" s="19">
        <f>Q44+S44+U44+W44+Y44</f>
        <v>2318</v>
      </c>
      <c r="AE44" s="5" t="s">
        <v>0</v>
      </c>
      <c r="AF44" s="28">
        <f>IFERROR(B44/Q44,"N.A.")</f>
        <v>6056.9201520912547</v>
      </c>
      <c r="AG44" s="29"/>
      <c r="AH44" s="28" t="str">
        <f>IFERROR(D44/S44,"N.A.")</f>
        <v>N.A.</v>
      </c>
      <c r="AI44" s="29"/>
      <c r="AJ44" s="28">
        <f>IFERROR(F44/U44,"N.A.")</f>
        <v>9300</v>
      </c>
      <c r="AK44" s="29"/>
      <c r="AL44" s="28">
        <f>IFERROR(H44/W44,"N.A.")</f>
        <v>6269.7034596375606</v>
      </c>
      <c r="AM44" s="29"/>
      <c r="AN44" s="28">
        <f>IFERROR(J44/Y44,"N.A.")</f>
        <v>0</v>
      </c>
      <c r="AO44" s="29"/>
      <c r="AP44" s="28">
        <f>IFERROR(L44/AA44,"N.A.")</f>
        <v>6269.482312338223</v>
      </c>
      <c r="AQ44" s="29"/>
      <c r="AR44" s="17">
        <f>IFERROR(N44/AC44, "N.A.")</f>
        <v>6269.482312338223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terms/"/>
    <ds:schemaRef ds:uri="3946fdfc-da00-409a-95df-cd9f19cc2a9a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2011 T4</dc:title>
  <dc:subject>Matriz Hussmanns Quintana Roo, 2011-T4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2025-12-16T14:30:24Z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